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arjakuuskla\Desktop\EELARVED\2018 EA\"/>
    </mc:Choice>
  </mc:AlternateContent>
  <bookViews>
    <workbookView xWindow="45" yWindow="15" windowWidth="14430" windowHeight="11685"/>
  </bookViews>
  <sheets>
    <sheet name="EELARVE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4" i="1" l="1"/>
  <c r="H554" i="1"/>
  <c r="H547" i="1"/>
  <c r="H537" i="1"/>
  <c r="H522" i="1"/>
  <c r="H517" i="1" s="1"/>
  <c r="H518" i="1"/>
  <c r="H17" i="1"/>
  <c r="H168" i="1"/>
  <c r="H506" i="1"/>
  <c r="H503" i="1"/>
  <c r="H457" i="1" s="1"/>
  <c r="H501" i="1"/>
  <c r="H499" i="1"/>
  <c r="H497" i="1"/>
  <c r="H495" i="1"/>
  <c r="H492" i="1"/>
  <c r="H488" i="1"/>
  <c r="H478" i="1"/>
  <c r="H467" i="1"/>
  <c r="H465" i="1"/>
  <c r="H458" i="1"/>
  <c r="H455" i="1"/>
  <c r="H453" i="1"/>
  <c r="H450" i="1"/>
  <c r="H448" i="1"/>
  <c r="H429" i="1"/>
  <c r="H413" i="1"/>
  <c r="H411" i="1"/>
  <c r="H362" i="1"/>
  <c r="H377" i="1"/>
  <c r="H394" i="1"/>
  <c r="H346" i="1"/>
  <c r="H341" i="1"/>
  <c r="H339" i="1"/>
  <c r="H337" i="1"/>
  <c r="H334" i="1"/>
  <c r="H330" i="1"/>
  <c r="H326" i="1"/>
  <c r="H319" i="1"/>
  <c r="H316" i="1"/>
  <c r="H302" i="1"/>
  <c r="H300" i="1"/>
  <c r="H288" i="1"/>
  <c r="H278" i="1"/>
  <c r="H268" i="1"/>
  <c r="H257" i="1"/>
  <c r="H245" i="1"/>
  <c r="H234" i="1"/>
  <c r="H226" i="1"/>
  <c r="H213" i="1"/>
  <c r="H197" i="1"/>
  <c r="H123" i="1"/>
  <c r="H125" i="1"/>
  <c r="H133" i="1"/>
  <c r="H135" i="1"/>
  <c r="H138" i="1"/>
  <c r="H143" i="1"/>
  <c r="H152" i="1"/>
  <c r="H158" i="1"/>
  <c r="H161" i="1"/>
  <c r="H166" i="1"/>
  <c r="H157" i="1" s="1"/>
  <c r="H180" i="1"/>
  <c r="D191" i="1"/>
  <c r="E191" i="1"/>
  <c r="F191" i="1"/>
  <c r="G191" i="1"/>
  <c r="H191" i="1"/>
  <c r="C191" i="1"/>
  <c r="H188" i="1"/>
  <c r="H120" i="1"/>
  <c r="H109" i="1"/>
  <c r="H194" i="1"/>
  <c r="H193" i="1" s="1"/>
  <c r="H102" i="1"/>
  <c r="H92" i="1"/>
  <c r="H88" i="1"/>
  <c r="H85" i="1"/>
  <c r="H83" i="1"/>
  <c r="G77" i="1"/>
  <c r="H63" i="1"/>
  <c r="H55" i="1"/>
  <c r="H46" i="1"/>
  <c r="H26" i="1"/>
  <c r="H25" i="1" s="1"/>
  <c r="H23" i="1" s="1"/>
  <c r="H10" i="1"/>
  <c r="H8" i="1" s="1"/>
  <c r="H4" i="1"/>
  <c r="H345" i="1" l="1"/>
  <c r="H196" i="1"/>
  <c r="H137" i="1"/>
  <c r="H119" i="1"/>
  <c r="H101" i="1"/>
  <c r="H54" i="1"/>
  <c r="H3" i="1"/>
  <c r="H53" i="1" l="1"/>
  <c r="H513" i="1" s="1"/>
  <c r="H560" i="1" s="1"/>
  <c r="H569" i="1" s="1"/>
  <c r="H571" i="1" s="1"/>
  <c r="G390" i="1" l="1"/>
  <c r="F63" i="1" l="1"/>
  <c r="F55" i="1"/>
  <c r="E55" i="1"/>
  <c r="E63" i="1"/>
  <c r="E83" i="1"/>
  <c r="E85" i="1"/>
  <c r="E88" i="1"/>
  <c r="E92" i="1"/>
  <c r="E102" i="1"/>
  <c r="E109" i="1"/>
  <c r="E120" i="1"/>
  <c r="E123" i="1"/>
  <c r="E125" i="1"/>
  <c r="E133" i="1"/>
  <c r="E135" i="1"/>
  <c r="E138" i="1"/>
  <c r="E143" i="1"/>
  <c r="E152" i="1"/>
  <c r="E158" i="1"/>
  <c r="E161" i="1"/>
  <c r="E166" i="1"/>
  <c r="E168" i="1"/>
  <c r="E180" i="1"/>
  <c r="E188" i="1"/>
  <c r="E194" i="1"/>
  <c r="E193" i="1" s="1"/>
  <c r="E197" i="1"/>
  <c r="E213" i="1"/>
  <c r="E226" i="1"/>
  <c r="E234" i="1"/>
  <c r="E245" i="1"/>
  <c r="E257" i="1"/>
  <c r="E268" i="1"/>
  <c r="E278" i="1"/>
  <c r="E288" i="1"/>
  <c r="E300" i="1"/>
  <c r="E302" i="1"/>
  <c r="E316" i="1"/>
  <c r="E319" i="1"/>
  <c r="E326" i="1"/>
  <c r="E330" i="1"/>
  <c r="E334" i="1"/>
  <c r="E337" i="1"/>
  <c r="E450" i="1"/>
  <c r="E137" i="1" l="1"/>
  <c r="E157" i="1"/>
  <c r="E119" i="1"/>
  <c r="E101" i="1"/>
  <c r="D506" i="1"/>
  <c r="E506" i="1"/>
  <c r="F506" i="1"/>
  <c r="C506" i="1"/>
  <c r="D503" i="1"/>
  <c r="E503" i="1"/>
  <c r="F503" i="1"/>
  <c r="E394" i="1"/>
  <c r="F341" i="1"/>
  <c r="G341" i="1"/>
  <c r="C341" i="1"/>
  <c r="D341" i="1"/>
  <c r="E341" i="1"/>
  <c r="D337" i="1"/>
  <c r="F337" i="1"/>
  <c r="G337" i="1"/>
  <c r="D334" i="1"/>
  <c r="F334" i="1"/>
  <c r="G334" i="1"/>
  <c r="D330" i="1"/>
  <c r="F330" i="1"/>
  <c r="G330" i="1"/>
  <c r="D188" i="1"/>
  <c r="F188" i="1"/>
  <c r="C125" i="1"/>
  <c r="D125" i="1"/>
  <c r="F125" i="1"/>
  <c r="E458" i="1" l="1"/>
  <c r="F458" i="1"/>
  <c r="F429" i="1"/>
  <c r="F339" i="1"/>
  <c r="C55" i="1" l="1"/>
  <c r="D55" i="1"/>
  <c r="G55" i="1"/>
  <c r="G501" i="1" l="1"/>
  <c r="D501" i="1" l="1"/>
  <c r="E501" i="1"/>
  <c r="F501" i="1"/>
  <c r="D499" i="1"/>
  <c r="E499" i="1"/>
  <c r="F499" i="1"/>
  <c r="G499" i="1"/>
  <c r="D497" i="1"/>
  <c r="E497" i="1"/>
  <c r="F497" i="1"/>
  <c r="G497" i="1"/>
  <c r="D429" i="1"/>
  <c r="C564" i="1" l="1"/>
  <c r="D564" i="1"/>
  <c r="C554" i="1"/>
  <c r="D554" i="1"/>
  <c r="D547" i="1"/>
  <c r="D537" i="1"/>
  <c r="D522" i="1"/>
  <c r="C518" i="1"/>
  <c r="D518" i="1"/>
  <c r="C503" i="1"/>
  <c r="C501" i="1"/>
  <c r="C499" i="1"/>
  <c r="C497" i="1"/>
  <c r="C495" i="1"/>
  <c r="D495" i="1"/>
  <c r="C492" i="1"/>
  <c r="D492" i="1"/>
  <c r="C488" i="1"/>
  <c r="D488" i="1"/>
  <c r="C478" i="1"/>
  <c r="D478" i="1"/>
  <c r="C467" i="1"/>
  <c r="D467" i="1"/>
  <c r="C465" i="1"/>
  <c r="D465" i="1"/>
  <c r="C458" i="1"/>
  <c r="D458" i="1"/>
  <c r="C455" i="1"/>
  <c r="D455" i="1"/>
  <c r="C453" i="1"/>
  <c r="D453" i="1"/>
  <c r="C450" i="1"/>
  <c r="D450" i="1"/>
  <c r="C448" i="1"/>
  <c r="D448" i="1"/>
  <c r="D413" i="1"/>
  <c r="E413" i="1"/>
  <c r="F413" i="1"/>
  <c r="C413" i="1"/>
  <c r="C337" i="1"/>
  <c r="C334" i="1"/>
  <c r="C330" i="1"/>
  <c r="D197" i="1"/>
  <c r="F197" i="1"/>
  <c r="C197" i="1"/>
  <c r="D194" i="1"/>
  <c r="D193" i="1" s="1"/>
  <c r="F194" i="1"/>
  <c r="F193" i="1" s="1"/>
  <c r="G194" i="1"/>
  <c r="G193" i="1" s="1"/>
  <c r="C194" i="1"/>
  <c r="C193" i="1" s="1"/>
  <c r="C188" i="1"/>
  <c r="D152" i="1"/>
  <c r="F152" i="1"/>
  <c r="G152" i="1"/>
  <c r="C152" i="1"/>
  <c r="D135" i="1"/>
  <c r="F135" i="1"/>
  <c r="G135" i="1"/>
  <c r="C135" i="1"/>
  <c r="D88" i="1"/>
  <c r="F88" i="1"/>
  <c r="G88" i="1"/>
  <c r="C88" i="1"/>
  <c r="C17" i="1"/>
  <c r="C429" i="1"/>
  <c r="E429" i="1"/>
  <c r="C411" i="1"/>
  <c r="D411" i="1"/>
  <c r="E411" i="1"/>
  <c r="F411" i="1"/>
  <c r="C394" i="1"/>
  <c r="D394" i="1"/>
  <c r="F394" i="1"/>
  <c r="C377" i="1"/>
  <c r="D377" i="1"/>
  <c r="E377" i="1"/>
  <c r="F377" i="1"/>
  <c r="C362" i="1"/>
  <c r="D362" i="1"/>
  <c r="E362" i="1"/>
  <c r="F362" i="1"/>
  <c r="C346" i="1"/>
  <c r="D346" i="1"/>
  <c r="E346" i="1"/>
  <c r="F346" i="1"/>
  <c r="C339" i="1"/>
  <c r="D339" i="1"/>
  <c r="E339" i="1"/>
  <c r="E196" i="1" s="1"/>
  <c r="C326" i="1"/>
  <c r="D326" i="1"/>
  <c r="F326" i="1"/>
  <c r="C319" i="1"/>
  <c r="D319" i="1"/>
  <c r="F319" i="1"/>
  <c r="C316" i="1"/>
  <c r="D316" i="1"/>
  <c r="F316" i="1"/>
  <c r="C302" i="1"/>
  <c r="D302" i="1"/>
  <c r="F302" i="1"/>
  <c r="C300" i="1"/>
  <c r="D300" i="1"/>
  <c r="F300" i="1"/>
  <c r="C288" i="1"/>
  <c r="D288" i="1"/>
  <c r="F288" i="1"/>
  <c r="C278" i="1"/>
  <c r="D278" i="1"/>
  <c r="F278" i="1"/>
  <c r="C268" i="1"/>
  <c r="D268" i="1"/>
  <c r="F268" i="1"/>
  <c r="C257" i="1"/>
  <c r="D257" i="1"/>
  <c r="F257" i="1"/>
  <c r="C245" i="1"/>
  <c r="D245" i="1"/>
  <c r="F245" i="1"/>
  <c r="C234" i="1"/>
  <c r="D234" i="1"/>
  <c r="F234" i="1"/>
  <c r="C226" i="1"/>
  <c r="D226" i="1"/>
  <c r="F226" i="1"/>
  <c r="C213" i="1"/>
  <c r="D213" i="1"/>
  <c r="F213" i="1"/>
  <c r="C180" i="1"/>
  <c r="D180" i="1"/>
  <c r="F180" i="1"/>
  <c r="C168" i="1"/>
  <c r="D168" i="1"/>
  <c r="F168" i="1"/>
  <c r="C166" i="1"/>
  <c r="D166" i="1"/>
  <c r="F166" i="1"/>
  <c r="C161" i="1"/>
  <c r="D161" i="1"/>
  <c r="F161" i="1"/>
  <c r="C158" i="1"/>
  <c r="D158" i="1"/>
  <c r="F158" i="1"/>
  <c r="C143" i="1"/>
  <c r="D143" i="1"/>
  <c r="F143" i="1"/>
  <c r="C138" i="1"/>
  <c r="D138" i="1"/>
  <c r="F138" i="1"/>
  <c r="C133" i="1"/>
  <c r="D133" i="1"/>
  <c r="F133" i="1"/>
  <c r="C123" i="1"/>
  <c r="D123" i="1"/>
  <c r="F123" i="1"/>
  <c r="C120" i="1"/>
  <c r="D120" i="1"/>
  <c r="F120" i="1"/>
  <c r="C109" i="1"/>
  <c r="D109" i="1"/>
  <c r="F109" i="1"/>
  <c r="C102" i="1"/>
  <c r="D102" i="1"/>
  <c r="F102" i="1"/>
  <c r="F92" i="1"/>
  <c r="D92" i="1"/>
  <c r="C92" i="1"/>
  <c r="C85" i="1"/>
  <c r="D85" i="1"/>
  <c r="F85" i="1"/>
  <c r="C83" i="1"/>
  <c r="D83" i="1"/>
  <c r="F83" i="1"/>
  <c r="C63" i="1"/>
  <c r="D63" i="1"/>
  <c r="C46" i="1"/>
  <c r="D46" i="1"/>
  <c r="E46" i="1"/>
  <c r="F46" i="1"/>
  <c r="C26" i="1"/>
  <c r="C25" i="1" s="1"/>
  <c r="C23" i="1" s="1"/>
  <c r="D26" i="1"/>
  <c r="D25" i="1" s="1"/>
  <c r="D23" i="1" s="1"/>
  <c r="E26" i="1"/>
  <c r="E25" i="1" s="1"/>
  <c r="E23" i="1" s="1"/>
  <c r="F26" i="1"/>
  <c r="F25" i="1" s="1"/>
  <c r="F23" i="1" s="1"/>
  <c r="D17" i="1"/>
  <c r="E17" i="1"/>
  <c r="F17" i="1"/>
  <c r="C10" i="1"/>
  <c r="D10" i="1"/>
  <c r="E10" i="1"/>
  <c r="F10" i="1"/>
  <c r="C4" i="1"/>
  <c r="D4" i="1"/>
  <c r="G566" i="1"/>
  <c r="G565" i="1"/>
  <c r="F564" i="1"/>
  <c r="E564" i="1"/>
  <c r="G557" i="1"/>
  <c r="G556" i="1"/>
  <c r="G554" i="1"/>
  <c r="F554" i="1"/>
  <c r="E554" i="1"/>
  <c r="G552" i="1"/>
  <c r="G547" i="1" s="1"/>
  <c r="F547" i="1"/>
  <c r="G546" i="1"/>
  <c r="G545" i="1"/>
  <c r="G544" i="1"/>
  <c r="G543" i="1"/>
  <c r="G542" i="1"/>
  <c r="G541" i="1"/>
  <c r="F537" i="1"/>
  <c r="G527" i="1"/>
  <c r="G526" i="1"/>
  <c r="G525" i="1"/>
  <c r="G524" i="1"/>
  <c r="G523" i="1"/>
  <c r="F522" i="1"/>
  <c r="G520" i="1"/>
  <c r="G518" i="1" s="1"/>
  <c r="F518" i="1"/>
  <c r="E518" i="1"/>
  <c r="G509" i="1"/>
  <c r="G506" i="1" s="1"/>
  <c r="G505" i="1"/>
  <c r="G504" i="1"/>
  <c r="G496" i="1"/>
  <c r="G495" i="1" s="1"/>
  <c r="F495" i="1"/>
  <c r="E495" i="1"/>
  <c r="G494" i="1"/>
  <c r="G493" i="1"/>
  <c r="F492" i="1"/>
  <c r="E492" i="1"/>
  <c r="G491" i="1"/>
  <c r="G490" i="1"/>
  <c r="G489" i="1"/>
  <c r="F488" i="1"/>
  <c r="E488" i="1"/>
  <c r="G487" i="1"/>
  <c r="G486" i="1"/>
  <c r="G485" i="1"/>
  <c r="G484" i="1"/>
  <c r="G483" i="1"/>
  <c r="G482" i="1"/>
  <c r="G481" i="1"/>
  <c r="G480" i="1"/>
  <c r="G479" i="1"/>
  <c r="F478" i="1"/>
  <c r="E478" i="1"/>
  <c r="G477" i="1"/>
  <c r="G476" i="1"/>
  <c r="G475" i="1"/>
  <c r="G473" i="1"/>
  <c r="G471" i="1"/>
  <c r="G470" i="1"/>
  <c r="G468" i="1"/>
  <c r="F467" i="1"/>
  <c r="E467" i="1"/>
  <c r="G465" i="1"/>
  <c r="F465" i="1"/>
  <c r="E465" i="1"/>
  <c r="G463" i="1"/>
  <c r="G462" i="1"/>
  <c r="G461" i="1"/>
  <c r="G460" i="1"/>
  <c r="G459" i="1"/>
  <c r="G456" i="1"/>
  <c r="G455" i="1" s="1"/>
  <c r="F455" i="1"/>
  <c r="E455" i="1"/>
  <c r="G454" i="1"/>
  <c r="G453" i="1" s="1"/>
  <c r="F453" i="1"/>
  <c r="E453" i="1"/>
  <c r="G452" i="1"/>
  <c r="G450" i="1" s="1"/>
  <c r="F450" i="1"/>
  <c r="G449" i="1"/>
  <c r="G448" i="1" s="1"/>
  <c r="F448" i="1"/>
  <c r="E448" i="1"/>
  <c r="G447" i="1"/>
  <c r="G446" i="1"/>
  <c r="G445" i="1"/>
  <c r="G444" i="1"/>
  <c r="G443" i="1"/>
  <c r="G442" i="1"/>
  <c r="G441" i="1"/>
  <c r="G440" i="1"/>
  <c r="G439" i="1"/>
  <c r="G438" i="1"/>
  <c r="G437" i="1"/>
  <c r="G435" i="1"/>
  <c r="G434" i="1"/>
  <c r="G433" i="1"/>
  <c r="G432" i="1"/>
  <c r="G431" i="1"/>
  <c r="G427" i="1"/>
  <c r="G426" i="1"/>
  <c r="G425" i="1"/>
  <c r="G424" i="1"/>
  <c r="G423" i="1"/>
  <c r="G422" i="1"/>
  <c r="G421" i="1"/>
  <c r="G420" i="1"/>
  <c r="G418" i="1"/>
  <c r="G417" i="1"/>
  <c r="G416" i="1"/>
  <c r="G415" i="1"/>
  <c r="G414" i="1"/>
  <c r="G412" i="1"/>
  <c r="G411" i="1" s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3" i="1"/>
  <c r="G392" i="1"/>
  <c r="G391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7" i="1"/>
  <c r="G340" i="1"/>
  <c r="G339" i="1" s="1"/>
  <c r="G327" i="1"/>
  <c r="G325" i="1"/>
  <c r="G324" i="1"/>
  <c r="G323" i="1"/>
  <c r="G321" i="1"/>
  <c r="G318" i="1"/>
  <c r="G317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1" i="1"/>
  <c r="G300" i="1" s="1"/>
  <c r="G299" i="1"/>
  <c r="A299" i="1"/>
  <c r="G298" i="1"/>
  <c r="A298" i="1"/>
  <c r="G297" i="1"/>
  <c r="A297" i="1"/>
  <c r="G296" i="1"/>
  <c r="A296" i="1"/>
  <c r="G295" i="1"/>
  <c r="A295" i="1"/>
  <c r="G294" i="1"/>
  <c r="A294" i="1"/>
  <c r="G293" i="1"/>
  <c r="G292" i="1"/>
  <c r="G287" i="1"/>
  <c r="G286" i="1"/>
  <c r="G285" i="1"/>
  <c r="G283" i="1"/>
  <c r="G282" i="1"/>
  <c r="G281" i="1"/>
  <c r="G277" i="1"/>
  <c r="G276" i="1"/>
  <c r="G275" i="1"/>
  <c r="G274" i="1"/>
  <c r="G273" i="1"/>
  <c r="G272" i="1"/>
  <c r="G271" i="1"/>
  <c r="G267" i="1"/>
  <c r="G265" i="1"/>
  <c r="G264" i="1"/>
  <c r="G263" i="1"/>
  <c r="G262" i="1"/>
  <c r="G261" i="1"/>
  <c r="G260" i="1"/>
  <c r="G256" i="1"/>
  <c r="G255" i="1"/>
  <c r="G254" i="1"/>
  <c r="G252" i="1"/>
  <c r="G251" i="1"/>
  <c r="G250" i="1"/>
  <c r="G249" i="1"/>
  <c r="G244" i="1"/>
  <c r="G243" i="1"/>
  <c r="G242" i="1"/>
  <c r="G241" i="1"/>
  <c r="G240" i="1"/>
  <c r="G239" i="1"/>
  <c r="G238" i="1"/>
  <c r="G237" i="1"/>
  <c r="G233" i="1"/>
  <c r="G232" i="1"/>
  <c r="G231" i="1"/>
  <c r="G227" i="1"/>
  <c r="G225" i="1"/>
  <c r="G224" i="1"/>
  <c r="G223" i="1"/>
  <c r="G222" i="1"/>
  <c r="G221" i="1"/>
  <c r="G220" i="1"/>
  <c r="G219" i="1"/>
  <c r="G218" i="1"/>
  <c r="G216" i="1"/>
  <c r="G212" i="1"/>
  <c r="G211" i="1"/>
  <c r="G210" i="1"/>
  <c r="G209" i="1"/>
  <c r="G208" i="1"/>
  <c r="G207" i="1"/>
  <c r="G205" i="1"/>
  <c r="G204" i="1"/>
  <c r="G203" i="1"/>
  <c r="G202" i="1"/>
  <c r="G200" i="1"/>
  <c r="G199" i="1"/>
  <c r="G190" i="1"/>
  <c r="G188" i="1" s="1"/>
  <c r="G187" i="1"/>
  <c r="G186" i="1"/>
  <c r="G181" i="1"/>
  <c r="G179" i="1"/>
  <c r="G178" i="1"/>
  <c r="G177" i="1"/>
  <c r="G176" i="1"/>
  <c r="G175" i="1"/>
  <c r="G173" i="1"/>
  <c r="G172" i="1"/>
  <c r="G170" i="1"/>
  <c r="G167" i="1"/>
  <c r="G166" i="1" s="1"/>
  <c r="G164" i="1"/>
  <c r="G163" i="1"/>
  <c r="G160" i="1"/>
  <c r="G159" i="1"/>
  <c r="G151" i="1"/>
  <c r="G150" i="1"/>
  <c r="G149" i="1"/>
  <c r="G148" i="1"/>
  <c r="G147" i="1"/>
  <c r="G145" i="1"/>
  <c r="G144" i="1"/>
  <c r="G141" i="1"/>
  <c r="G140" i="1"/>
  <c r="G139" i="1"/>
  <c r="G133" i="1"/>
  <c r="G130" i="1"/>
  <c r="G125" i="1" s="1"/>
  <c r="G123" i="1"/>
  <c r="G122" i="1"/>
  <c r="G121" i="1"/>
  <c r="G118" i="1"/>
  <c r="G117" i="1"/>
  <c r="G116" i="1"/>
  <c r="G115" i="1"/>
  <c r="G114" i="1"/>
  <c r="G113" i="1"/>
  <c r="G111" i="1"/>
  <c r="G110" i="1"/>
  <c r="G108" i="1"/>
  <c r="G107" i="1"/>
  <c r="G106" i="1"/>
  <c r="G105" i="1"/>
  <c r="G104" i="1"/>
  <c r="G103" i="1"/>
  <c r="G92" i="1"/>
  <c r="G87" i="1"/>
  <c r="G86" i="1"/>
  <c r="G83" i="1"/>
  <c r="G82" i="1"/>
  <c r="G79" i="1"/>
  <c r="G78" i="1"/>
  <c r="G76" i="1"/>
  <c r="G75" i="1"/>
  <c r="G74" i="1"/>
  <c r="G73" i="1"/>
  <c r="G71" i="1"/>
  <c r="G48" i="1"/>
  <c r="G47" i="1"/>
  <c r="G26" i="1"/>
  <c r="G25" i="1" s="1"/>
  <c r="G23" i="1" s="1"/>
  <c r="G22" i="1"/>
  <c r="G21" i="1"/>
  <c r="G20" i="1"/>
  <c r="G19" i="1"/>
  <c r="G18" i="1"/>
  <c r="G16" i="1"/>
  <c r="G15" i="1"/>
  <c r="G14" i="1"/>
  <c r="G13" i="1"/>
  <c r="G12" i="1"/>
  <c r="G11" i="1"/>
  <c r="G9" i="1"/>
  <c r="G7" i="1"/>
  <c r="G6" i="1"/>
  <c r="G5" i="1"/>
  <c r="F4" i="1"/>
  <c r="F54" i="1" l="1"/>
  <c r="F137" i="1"/>
  <c r="F119" i="1"/>
  <c r="F457" i="1"/>
  <c r="D137" i="1"/>
  <c r="G503" i="1"/>
  <c r="D119" i="1"/>
  <c r="D196" i="1"/>
  <c r="D457" i="1"/>
  <c r="E457" i="1"/>
  <c r="F196" i="1"/>
  <c r="F101" i="1"/>
  <c r="C101" i="1"/>
  <c r="F517" i="1"/>
  <c r="C517" i="1"/>
  <c r="E517" i="1"/>
  <c r="C457" i="1"/>
  <c r="D101" i="1"/>
  <c r="D517" i="1"/>
  <c r="C196" i="1"/>
  <c r="G413" i="1"/>
  <c r="D345" i="1"/>
  <c r="C345" i="1"/>
  <c r="G197" i="1"/>
  <c r="C137" i="1"/>
  <c r="C157" i="1"/>
  <c r="C119" i="1"/>
  <c r="D54" i="1"/>
  <c r="C54" i="1"/>
  <c r="E345" i="1"/>
  <c r="F345" i="1"/>
  <c r="G85" i="1"/>
  <c r="F8" i="1"/>
  <c r="F3" i="1" s="1"/>
  <c r="E8" i="1"/>
  <c r="D8" i="1"/>
  <c r="D3" i="1" s="1"/>
  <c r="G102" i="1"/>
  <c r="G245" i="1"/>
  <c r="G120" i="1"/>
  <c r="G119" i="1" s="1"/>
  <c r="G564" i="1"/>
  <c r="C8" i="1"/>
  <c r="C3" i="1" s="1"/>
  <c r="D157" i="1"/>
  <c r="F157" i="1"/>
  <c r="G180" i="1"/>
  <c r="G234" i="1"/>
  <c r="G268" i="1"/>
  <c r="G316" i="1"/>
  <c r="G10" i="1"/>
  <c r="G326" i="1"/>
  <c r="G17" i="1"/>
  <c r="G158" i="1"/>
  <c r="G161" i="1"/>
  <c r="G278" i="1"/>
  <c r="G346" i="1"/>
  <c r="G377" i="1"/>
  <c r="G109" i="1"/>
  <c r="G226" i="1"/>
  <c r="G257" i="1"/>
  <c r="G362" i="1"/>
  <c r="G429" i="1"/>
  <c r="G458" i="1"/>
  <c r="G492" i="1"/>
  <c r="G537" i="1"/>
  <c r="G4" i="1"/>
  <c r="G63" i="1"/>
  <c r="G138" i="1"/>
  <c r="G213" i="1"/>
  <c r="G302" i="1"/>
  <c r="G488" i="1"/>
  <c r="G522" i="1"/>
  <c r="G46" i="1"/>
  <c r="G143" i="1"/>
  <c r="G168" i="1"/>
  <c r="G288" i="1"/>
  <c r="G319" i="1"/>
  <c r="G394" i="1"/>
  <c r="G467" i="1"/>
  <c r="G478" i="1"/>
  <c r="G137" i="1" l="1"/>
  <c r="F53" i="1"/>
  <c r="F513" i="1" s="1"/>
  <c r="F560" i="1" s="1"/>
  <c r="G457" i="1"/>
  <c r="G196" i="1"/>
  <c r="G517" i="1"/>
  <c r="C53" i="1"/>
  <c r="C513" i="1" s="1"/>
  <c r="C560" i="1" s="1"/>
  <c r="C569" i="1" s="1"/>
  <c r="C571" i="1" s="1"/>
  <c r="D53" i="1"/>
  <c r="D513" i="1" s="1"/>
  <c r="D560" i="1" s="1"/>
  <c r="D569" i="1" s="1"/>
  <c r="D571" i="1" s="1"/>
  <c r="G101" i="1"/>
  <c r="G54" i="1"/>
  <c r="G157" i="1"/>
  <c r="G8" i="1"/>
  <c r="G3" i="1" s="1"/>
  <c r="G345" i="1"/>
  <c r="F569" i="1" l="1"/>
  <c r="F571" i="1" s="1"/>
  <c r="G53" i="1"/>
  <c r="G513" i="1" s="1"/>
  <c r="G560" i="1" s="1"/>
  <c r="G569" i="1" s="1"/>
  <c r="E54" i="1" l="1"/>
  <c r="E53" i="1" l="1"/>
  <c r="E4" i="1"/>
  <c r="E3" i="1" s="1"/>
  <c r="E513" i="1" l="1"/>
  <c r="E560" i="1" s="1"/>
  <c r="E569" i="1" s="1"/>
  <c r="E571" i="1" s="1"/>
  <c r="G570" i="1" s="1"/>
  <c r="G571" i="1" s="1"/>
</calcChain>
</file>

<file path=xl/comments1.xml><?xml version="1.0" encoding="utf-8"?>
<comments xmlns="http://schemas.openxmlformats.org/spreadsheetml/2006/main">
  <authors>
    <author>Maarja Kuuskla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11,60%
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11,84%
</t>
        </r>
      </text>
    </comment>
    <comment ref="G25" authorId="0" shapeId="0">
      <text>
        <r>
          <rPr>
            <b/>
            <sz val="9"/>
            <color indexed="81"/>
            <rFont val="Segoe UI"/>
            <charset val="1"/>
          </rPr>
          <t>Maarja Kuuskla:</t>
        </r>
        <r>
          <rPr>
            <sz val="9"/>
            <color indexed="81"/>
            <rFont val="Segoe UI"/>
            <charset val="1"/>
          </rPr>
          <t xml:space="preserve">
20.12.2017 seisuga
05.01.2018 seisuga
 </t>
        </r>
        <r>
          <rPr>
            <b/>
            <sz val="9"/>
            <color indexed="81"/>
            <rFont val="Segoe UI"/>
            <family val="2"/>
            <charset val="186"/>
          </rPr>
          <t>1 350 536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uued numbrid 05.01.2018 seisuga
</t>
        </r>
      </text>
    </comment>
    <comment ref="G43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20.12 seisuga 0, tingimused täitmata?
</t>
        </r>
      </text>
    </comment>
    <comment ref="G47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Tulenevalt veeseadusest
</t>
        </r>
      </text>
    </comment>
    <comment ref="G48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Saastetasud jäätmete viimise eest prügilasse
</t>
        </r>
      </text>
    </comment>
    <comment ref="G83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1% põhitegevuse kuludest
</t>
        </r>
      </text>
    </comment>
    <comment ref="H93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Viia muu tegevusala alla
</t>
        </r>
      </text>
    </comment>
    <comment ref="G152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Viidu TA 05101 alla
</t>
        </r>
      </text>
    </comment>
    <comment ref="G193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Viidud TA 01600 alla
</t>
        </r>
      </text>
    </comment>
    <comment ref="G214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12600 VKL koostoogrupp + 3000 komisjonilt
</t>
        </r>
      </text>
    </comment>
    <comment ref="G227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Aasta tegijad ja elutööpreemia + TM</t>
        </r>
      </text>
    </comment>
    <comment ref="G228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Valla lõikuspidu 1500 + Võsu Jazz 5 000 + Otsa Fest 1 200
 </t>
        </r>
      </text>
    </comment>
    <comment ref="G230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kultuuripreemia
</t>
        </r>
      </text>
    </comment>
    <comment ref="F231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Sisaldab ajalehte summas 11 118 pluss kojukanne 1296
</t>
        </r>
      </text>
    </comment>
    <comment ref="F317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puurkaev 3312€
</t>
        </r>
      </text>
    </comment>
    <comment ref="G469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3545 komisjonist MTÜ Meelespea </t>
        </r>
      </text>
    </comment>
    <comment ref="G523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Projekti esialgne maksumus  koos 800 m2 võimlaga  4 362 887, 2017 - 175 000 , 2018 - 2 200 000, 2019 - 1 987 887.Ehitushanke tegelik maksumus puudub.</t>
        </r>
      </text>
    </comment>
    <comment ref="G525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Projekti esialgne maksumus 253 670 sh toetus 202 936 ja omaosalus 50 734 .Ehitushanke tegelik maksumus puudub</t>
        </r>
      </text>
    </comment>
    <comment ref="G526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Projekti esialgne maksumus 112 000 sh toetus 100 800 ja omaosalus 11 200 . Ehitushanke tegelik maksumus puudub</t>
        </r>
      </text>
    </comment>
    <comment ref="G543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Toetus INNOVE -lt kokku 2 605 859. 2017.a. 145 000, 2018.a. 1 300 000, 2019.a. 1 160 859</t>
        </r>
      </text>
    </comment>
    <comment ref="G544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EAS-i toetus 75%, omaosaluse määr 25% - 10000€</t>
        </r>
      </text>
    </comment>
    <comment ref="G545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KIKi toetus; 2018 kohustuslik toetuse kasutus 127 936€</t>
        </r>
      </text>
    </comment>
    <comment ref="G546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PRIA toetus
</t>
        </r>
      </text>
    </comment>
    <comment ref="G552" authorId="0" shapeId="0">
      <text>
        <r>
          <rPr>
            <b/>
            <sz val="9"/>
            <color indexed="81"/>
            <rFont val="Segoe UI"/>
            <family val="2"/>
            <charset val="186"/>
          </rPr>
          <t>Maarja Kuuskla:</t>
        </r>
        <r>
          <rPr>
            <sz val="9"/>
            <color indexed="81"/>
            <rFont val="Segoe UI"/>
            <family val="2"/>
            <charset val="186"/>
          </rPr>
          <t xml:space="preserve">
Rakvere vallale
</t>
        </r>
      </text>
    </comment>
  </commentList>
</comments>
</file>

<file path=xl/sharedStrings.xml><?xml version="1.0" encoding="utf-8"?>
<sst xmlns="http://schemas.openxmlformats.org/spreadsheetml/2006/main" count="692" uniqueCount="330">
  <si>
    <t>2017.a. eelarve täitmine Haljala</t>
  </si>
  <si>
    <t>2017.a. eelarve täitmine Vihula</t>
  </si>
  <si>
    <t>2018.a. eelarve projekt</t>
  </si>
  <si>
    <t>PÕHITEGEVUSE TULUD</t>
  </si>
  <si>
    <t>TULUD KOKKU</t>
  </si>
  <si>
    <t>MAKSUTULUD</t>
  </si>
  <si>
    <t>Füüsilise isiku tulumaks</t>
  </si>
  <si>
    <t>Maamaks</t>
  </si>
  <si>
    <t>Reklaamimaks</t>
  </si>
  <si>
    <t>TULUD KAUPADE JA TEENUSTE MÜÜGIST</t>
  </si>
  <si>
    <t>Riigilõivud</t>
  </si>
  <si>
    <t>Tulud majandustegevusest</t>
  </si>
  <si>
    <t>Tulud haridusalasest tegevusest</t>
  </si>
  <si>
    <t>Tulud kultuuri- ja kunstialasest tegevusest</t>
  </si>
  <si>
    <t>Tulud spordi- ja puhkealasest tegevusest</t>
  </si>
  <si>
    <t>Tulud sotsiaalabialasest tegevusest</t>
  </si>
  <si>
    <t>Elamu- ja kommunaaltegevuse tulud</t>
  </si>
  <si>
    <t>Üldvalitsemise tulud</t>
  </si>
  <si>
    <t>Muu kaupade ja teenuste müügist</t>
  </si>
  <si>
    <t>Tulud transpordi- ja sidealasest tegevusest</t>
  </si>
  <si>
    <t>Tulud muudelt majandusaladelt</t>
  </si>
  <si>
    <t>Üür ja rent</t>
  </si>
  <si>
    <t>Kalmistu tasulistest teenustest</t>
  </si>
  <si>
    <t>Muu kaupade ja teenuste müük</t>
  </si>
  <si>
    <t>SAADAVAD TOETUSED TEGEVUSKULUDEKS</t>
  </si>
  <si>
    <t>Tegevuskuludeks saadud sihtfinantseerimine</t>
  </si>
  <si>
    <t>Saadud tegevustoetused</t>
  </si>
  <si>
    <t>Toetusfond</t>
  </si>
  <si>
    <t>Koolieelsete lasteasutuste õpetajate tööjõukulude toetus</t>
  </si>
  <si>
    <t>Raske ja sügava puudega lastele abi osutamise toetus</t>
  </si>
  <si>
    <t>Huvihariduse ja -tegevuse toetus</t>
  </si>
  <si>
    <t>Vajaduspõhise peretoetuse maksmise hüvitis</t>
  </si>
  <si>
    <t>Sotsiaaltoetuste ja -teenuste osutamise toetus</t>
  </si>
  <si>
    <t>Rahvastikutoimingute kulude hüvitis</t>
  </si>
  <si>
    <t>Kohalike teede hoiu toetus</t>
  </si>
  <si>
    <t>Tasandusfond</t>
  </si>
  <si>
    <t>MUUD TEGEVUSTULUD</t>
  </si>
  <si>
    <t>Vee-erikasutuse tasudest</t>
  </si>
  <si>
    <t>Muud tulud</t>
  </si>
  <si>
    <t>2017 Haljala eelarve täitmine</t>
  </si>
  <si>
    <t>2017 Vihula eelarve täitmine</t>
  </si>
  <si>
    <t>2018 eelarve projekt</t>
  </si>
  <si>
    <t/>
  </si>
  <si>
    <t>PÕHITEGEVUSE KULUD TEGEVUSALADE JÄRGI</t>
  </si>
  <si>
    <t>KULUD KOKKU</t>
  </si>
  <si>
    <t>01</t>
  </si>
  <si>
    <t>ÜLDISED VALITSUSSEKTORI TEENUSED</t>
  </si>
  <si>
    <t>01111</t>
  </si>
  <si>
    <t>Valla- ja linnavolikogu</t>
  </si>
  <si>
    <t>Valitavate ja ametisse nimetatavate ametnike töötasu</t>
  </si>
  <si>
    <t>Personalikuludega kaasnevad maksud</t>
  </si>
  <si>
    <t>Administreerimiskulud</t>
  </si>
  <si>
    <t>Koolituskulud</t>
  </si>
  <si>
    <t>Sõidukite ülalpidamise kulud</t>
  </si>
  <si>
    <t>01112</t>
  </si>
  <si>
    <t>Valla- ja linnavalitsus</t>
  </si>
  <si>
    <t>Avaliku teenistuse ametnike töötasu</t>
  </si>
  <si>
    <t>Töötajate töötasu</t>
  </si>
  <si>
    <t>Töötasud võlaõiguslike lepingute alusel</t>
  </si>
  <si>
    <t>Muud tasud(juhifond 1%)</t>
  </si>
  <si>
    <t>Lähetuskulud</t>
  </si>
  <si>
    <t>Kinnistute, hoonete, ruumide majandamiskulud</t>
  </si>
  <si>
    <t>Info- ja kommunikatsioonitehnoloogia kulud</t>
  </si>
  <si>
    <t>Inventari majandamiskulud</t>
  </si>
  <si>
    <t>Meditsiini- ja hügieenikulud</t>
  </si>
  <si>
    <t>Maksud, lõivud, trahvid (tegevuskulud)</t>
  </si>
  <si>
    <t>01114</t>
  </si>
  <si>
    <t>Reservfond</t>
  </si>
  <si>
    <t>Muud tegevuskulud</t>
  </si>
  <si>
    <t>01320</t>
  </si>
  <si>
    <t>Planeerimis- ja statistikateenused</t>
  </si>
  <si>
    <t>Uurimis- ja arendamistööd</t>
  </si>
  <si>
    <t>01600</t>
  </si>
  <si>
    <t>Muud üldised valitsussektori teenused</t>
  </si>
  <si>
    <t>Antud tegevustoetused</t>
  </si>
  <si>
    <t>Liikmemaksud</t>
  </si>
  <si>
    <t>Mitmesugused majandamiskulud</t>
  </si>
  <si>
    <t>03</t>
  </si>
  <si>
    <t>AVALIK KORD JA JULGEOLEK</t>
  </si>
  <si>
    <t>03100</t>
  </si>
  <si>
    <t>Politsei</t>
  </si>
  <si>
    <t>Toiduained ja toitlustusteenused</t>
  </si>
  <si>
    <t>03200</t>
  </si>
  <si>
    <t>Päästeteenused</t>
  </si>
  <si>
    <t>Rajatiste majandamiskulud</t>
  </si>
  <si>
    <t>Eri- ja vormiriietus</t>
  </si>
  <si>
    <t>04</t>
  </si>
  <si>
    <t>MAJANDUS</t>
  </si>
  <si>
    <t>04210</t>
  </si>
  <si>
    <t>Maakorraldus</t>
  </si>
  <si>
    <t>04230</t>
  </si>
  <si>
    <t>Kalandus ja jahindus</t>
  </si>
  <si>
    <t>Antud sihtfinantseerimine tegevuskuludeks</t>
  </si>
  <si>
    <t>04510</t>
  </si>
  <si>
    <t>Valla teed ja tänavad</t>
  </si>
  <si>
    <t>04520</t>
  </si>
  <si>
    <t>Veetransport</t>
  </si>
  <si>
    <t>Antud sihtfinantseering tegevuskuludeks</t>
  </si>
  <si>
    <t>05</t>
  </si>
  <si>
    <t>KESKKONNAKAITSE</t>
  </si>
  <si>
    <t>05100</t>
  </si>
  <si>
    <t>Jäätmekäitlus</t>
  </si>
  <si>
    <t>Uurimis- ja arendustööd</t>
  </si>
  <si>
    <t>05101</t>
  </si>
  <si>
    <t>Avalike alade puhastus</t>
  </si>
  <si>
    <t>Töötajate tööasu</t>
  </si>
  <si>
    <t>Meditsiini- ja  hügieenikulud</t>
  </si>
  <si>
    <t>06</t>
  </si>
  <si>
    <t>ELAMU- JA KOMMUNAALMAJANDUS</t>
  </si>
  <si>
    <t>06100</t>
  </si>
  <si>
    <t>Elamumajanduse arendamine</t>
  </si>
  <si>
    <t>06300</t>
  </si>
  <si>
    <t>Veevarustus</t>
  </si>
  <si>
    <t>06400</t>
  </si>
  <si>
    <t>Tänavavalgustus</t>
  </si>
  <si>
    <t>06605.1</t>
  </si>
  <si>
    <t>Elamu- jakommunaalmajanduse haldamine</t>
  </si>
  <si>
    <t>Töötajate töötasud</t>
  </si>
  <si>
    <t>06605.2</t>
  </si>
  <si>
    <t>Kalmistud</t>
  </si>
  <si>
    <t>06605.3</t>
  </si>
  <si>
    <t>Hulkuvate loomadega seotud tegevus</t>
  </si>
  <si>
    <t>08</t>
  </si>
  <si>
    <t>VABA AEG, KULTUUR, RELIGIOON</t>
  </si>
  <si>
    <t>08102</t>
  </si>
  <si>
    <t>Sporditegevus</t>
  </si>
  <si>
    <t>Kommunikatsiooni, kultuuri ja vaba aja sisustamine</t>
  </si>
  <si>
    <t>08107</t>
  </si>
  <si>
    <t>Noorsootöö ja noortekeskused</t>
  </si>
  <si>
    <t>Meditsiinikulud</t>
  </si>
  <si>
    <t>Õppevahendite ja koolituse kulud</t>
  </si>
  <si>
    <t>08109</t>
  </si>
  <si>
    <t>Vaba aja üritused</t>
  </si>
  <si>
    <t>Muud autasud</t>
  </si>
  <si>
    <t>08201.1</t>
  </si>
  <si>
    <t>Karepa raamatukogu</t>
  </si>
  <si>
    <t>Teavikute ja kunstiesemete kulud</t>
  </si>
  <si>
    <t>08201.2</t>
  </si>
  <si>
    <t>Võsu raamatukogu</t>
  </si>
  <si>
    <t>08201.3</t>
  </si>
  <si>
    <t>Vihula raamatukogu</t>
  </si>
  <si>
    <t>08201.4</t>
  </si>
  <si>
    <t>Vergi raamatukogu</t>
  </si>
  <si>
    <t>08201.5</t>
  </si>
  <si>
    <t>Võsupere raamatukogu</t>
  </si>
  <si>
    <t>08201.6</t>
  </si>
  <si>
    <t>Haljala raamatukogu</t>
  </si>
  <si>
    <t>Juhifond(1%)</t>
  </si>
  <si>
    <t>08202.1</t>
  </si>
  <si>
    <t>Käsmu rahvamaja</t>
  </si>
  <si>
    <t>08202.2</t>
  </si>
  <si>
    <t>Haljala rahvamaja</t>
  </si>
  <si>
    <t>5002</t>
  </si>
  <si>
    <t>5005</t>
  </si>
  <si>
    <t>5008</t>
  </si>
  <si>
    <t>506</t>
  </si>
  <si>
    <t>5500</t>
  </si>
  <si>
    <t>5503</t>
  </si>
  <si>
    <t>5504</t>
  </si>
  <si>
    <t>5511</t>
  </si>
  <si>
    <t>5513</t>
  </si>
  <si>
    <t>5514</t>
  </si>
  <si>
    <t>5515</t>
  </si>
  <si>
    <t>5522</t>
  </si>
  <si>
    <t>Meditsiini- ja hügieenitarbed</t>
  </si>
  <si>
    <t>5525</t>
  </si>
  <si>
    <t>08202.3</t>
  </si>
  <si>
    <t>Võhma rahvamaja</t>
  </si>
  <si>
    <t>08202.4</t>
  </si>
  <si>
    <t>Võsu Rannaklubi</t>
  </si>
  <si>
    <t>08202.6</t>
  </si>
  <si>
    <t>Rahvakultuur</t>
  </si>
  <si>
    <t>08300</t>
  </si>
  <si>
    <t>Valla ajaleht</t>
  </si>
  <si>
    <t>09</t>
  </si>
  <si>
    <t>HARIDUS</t>
  </si>
  <si>
    <t>09110.1</t>
  </si>
  <si>
    <t>Haljala lasteaed</t>
  </si>
  <si>
    <t>Muud tasud (1%juhifond)</t>
  </si>
  <si>
    <t>Muu erivarustus ja erimaterjalid</t>
  </si>
  <si>
    <t>09110.2</t>
  </si>
  <si>
    <t>Võsu lasteaiarühm</t>
  </si>
  <si>
    <t>Muud tasud(juhifond 2%)</t>
  </si>
  <si>
    <t>09110.3</t>
  </si>
  <si>
    <t>Võsupere lasteaiarühm</t>
  </si>
  <si>
    <t>09110.4</t>
  </si>
  <si>
    <t>Vihula lasteaiarühm</t>
  </si>
  <si>
    <t>Muud tasud (juhifomd 2%)</t>
  </si>
  <si>
    <t>09110.5</t>
  </si>
  <si>
    <t>Lasteaiateenus</t>
  </si>
  <si>
    <t>09212.1</t>
  </si>
  <si>
    <t>Haljala kool</t>
  </si>
  <si>
    <t>Muud tasud (juhifond 1%)</t>
  </si>
  <si>
    <t>09212.2</t>
  </si>
  <si>
    <t>Võsu Kool</t>
  </si>
  <si>
    <t>Muud tasud (juhifond 2%)</t>
  </si>
  <si>
    <t>09220</t>
  </si>
  <si>
    <t>Põhi- ja Üldkeskhariduse kaudsed kulud</t>
  </si>
  <si>
    <t>09510</t>
  </si>
  <si>
    <t>Noorte huviharidus ja huvitegevus</t>
  </si>
  <si>
    <t>09600</t>
  </si>
  <si>
    <t>Koolitransport</t>
  </si>
  <si>
    <t>09601</t>
  </si>
  <si>
    <t>Koolitoit</t>
  </si>
  <si>
    <t>10</t>
  </si>
  <si>
    <t>SOTSIAALNE KAITSE</t>
  </si>
  <si>
    <t>10121</t>
  </si>
  <si>
    <t>Muu puuetega inimeste sotsiaalne kaitse</t>
  </si>
  <si>
    <t>Toetused puudega inimestele ja nende hooldajatele</t>
  </si>
  <si>
    <t>Erijuhtudel riigi poolt makstavad maksud</t>
  </si>
  <si>
    <t>Muud sotsaalabiteenused</t>
  </si>
  <si>
    <t>Sotsiaalteenused</t>
  </si>
  <si>
    <t>Hooldekodud</t>
  </si>
  <si>
    <t>10201</t>
  </si>
  <si>
    <t>10402</t>
  </si>
  <si>
    <t>Muu perekondade ja laste sotsiaalne kaitse</t>
  </si>
  <si>
    <t>Peretoetused</t>
  </si>
  <si>
    <t>Õppetoetused</t>
  </si>
  <si>
    <t>10500</t>
  </si>
  <si>
    <t>Töötute sotsiaalne kaitse</t>
  </si>
  <si>
    <t>Toetused töötule</t>
  </si>
  <si>
    <t>10600</t>
  </si>
  <si>
    <t>Eluasemeteenused sotsiaalsetele riskirühmadele</t>
  </si>
  <si>
    <t>10701</t>
  </si>
  <si>
    <t>Riiklik toimetulekutoetus</t>
  </si>
  <si>
    <t>Toimetulekutoetus ja täiendavad sotsiaalteenused</t>
  </si>
  <si>
    <t>Ühekordsed sotsiaaltoetused</t>
  </si>
  <si>
    <t>10900</t>
  </si>
  <si>
    <t>Muu sotsiaalne kaitse, sh. sotsiaalse kaitse haldus</t>
  </si>
  <si>
    <t>PÕHITEGEVUSE TULEM</t>
  </si>
  <si>
    <t>2017 Haljala eelarve täimine</t>
  </si>
  <si>
    <t>KOKKU</t>
  </si>
  <si>
    <t>Põhivara müük</t>
  </si>
  <si>
    <t>Maa müük</t>
  </si>
  <si>
    <t>Hoonete müük</t>
  </si>
  <si>
    <t>Masinate ja seadmete müük</t>
  </si>
  <si>
    <t>Põhivara soetus</t>
  </si>
  <si>
    <t>Haljala Kooli õppehoone ehitamine ja sisustamine</t>
  </si>
  <si>
    <t>Kodupaiga sotsiaalmaja remont</t>
  </si>
  <si>
    <t>Haljala valla tänavavalgustuse uuendamine</t>
  </si>
  <si>
    <t>Haljala aleviku rekreatsiooniala arendamine</t>
  </si>
  <si>
    <t>Võsu rannaprojekt</t>
  </si>
  <si>
    <t>Võsu sadamahoone sisustus</t>
  </si>
  <si>
    <t>Võsu-Käsmu jalg- ja jalgrattatee</t>
  </si>
  <si>
    <t>Võsu bussijaama WC-d</t>
  </si>
  <si>
    <t>07210</t>
  </si>
  <si>
    <t>Võsu perearstikeskus-raamatukogu</t>
  </si>
  <si>
    <t>Võsu Rannaklubi fassaditööd</t>
  </si>
  <si>
    <t>Vihula lasteaia rekonstrueerimine</t>
  </si>
  <si>
    <t>3502</t>
  </si>
  <si>
    <t>Põhivara soetuseks saadav sihtfinantseerimine</t>
  </si>
  <si>
    <t>Võsu-Käsmu jalg- ja jalgrattatee (EAS)</t>
  </si>
  <si>
    <t>Vihula koolimaja renoveerimiseks (HTM)</t>
  </si>
  <si>
    <t>Ühinemistoetus</t>
  </si>
  <si>
    <t>Hajaasustus (Lääne-Viru Maavalitsus)</t>
  </si>
  <si>
    <t>Võsu rannaprojekt (EAS)</t>
  </si>
  <si>
    <t>Põhivara soetuseks antav sihtfinantseerimine</t>
  </si>
  <si>
    <t>Võsu Sadam MTÜ</t>
  </si>
  <si>
    <t>Hajaasustus</t>
  </si>
  <si>
    <t>OÜ Vihula Valla Veevärk -Käsmu(2017) ja Võsupere(2018) veetöötlusjaam</t>
  </si>
  <si>
    <t>Võhma Rahvamaja väikese saali remondiks</t>
  </si>
  <si>
    <t>Tõrremäe -Veltsi -Haljala kergliiklustee ehitamise toetus</t>
  </si>
  <si>
    <t>1502</t>
  </si>
  <si>
    <t>Osaluse müük</t>
  </si>
  <si>
    <t>Osaluste soetus</t>
  </si>
  <si>
    <t>OÜ Vihula Valla Veevärk</t>
  </si>
  <si>
    <t>Finantstkulud</t>
  </si>
  <si>
    <t>Finantstulud</t>
  </si>
  <si>
    <t>EELARVE TULEM</t>
  </si>
  <si>
    <t>FINANTSEERIMISTEGEVUS KOKKU</t>
  </si>
  <si>
    <t>Kohustuste võtmine (+)</t>
  </si>
  <si>
    <t>2586</t>
  </si>
  <si>
    <t>Kohustuste tasumine (-)</t>
  </si>
  <si>
    <t>LIKVIIDSETE VARAD MUUTUS</t>
  </si>
  <si>
    <t>VABA JÄÄK PERIOODI ALGUSES</t>
  </si>
  <si>
    <t>VABA JÄÄK PERIOODI LÕPUS</t>
  </si>
  <si>
    <t>2016.a. eelarve täitmine Haljala</t>
  </si>
  <si>
    <t>2016.a. eelarve täitmine Vihula</t>
  </si>
  <si>
    <t>2016 Haljala eelarve täitmine</t>
  </si>
  <si>
    <t>2016 Vihula eelarve täitmine</t>
  </si>
  <si>
    <t>01330</t>
  </si>
  <si>
    <t>Vallavolikogu valimised</t>
  </si>
  <si>
    <t>04900</t>
  </si>
  <si>
    <t>Muu majandus</t>
  </si>
  <si>
    <t>4500</t>
  </si>
  <si>
    <t>05400</t>
  </si>
  <si>
    <t>Heakord</t>
  </si>
  <si>
    <t>07</t>
  </si>
  <si>
    <t>07600</t>
  </si>
  <si>
    <t>TERVISHOID</t>
  </si>
  <si>
    <t>Kihelkonnaraamat</t>
  </si>
  <si>
    <t>Kultuuripreemia, fotopreemia</t>
  </si>
  <si>
    <t>Kihelkonnapäevad</t>
  </si>
  <si>
    <t>08203</t>
  </si>
  <si>
    <t>08208</t>
  </si>
  <si>
    <t>08212</t>
  </si>
  <si>
    <t>08600</t>
  </si>
  <si>
    <t>Laulu- ja tantsupidu 2017</t>
  </si>
  <si>
    <t>Muu eakate sotsiaalne kaitse/Päevakeskus</t>
  </si>
  <si>
    <t>1070102</t>
  </si>
  <si>
    <t>1070103</t>
  </si>
  <si>
    <t>1070104</t>
  </si>
  <si>
    <t>Lapsehoiuteenus</t>
  </si>
  <si>
    <t>Sotsiaalteenuste arendamine</t>
  </si>
  <si>
    <t>Vajaduspõhine peretoetus</t>
  </si>
  <si>
    <t>Võsu lasteaia põrand</t>
  </si>
  <si>
    <t>Muru raider</t>
  </si>
  <si>
    <t>viidud TA 08109 alla</t>
  </si>
  <si>
    <t>Põhikooli õpetajate tööjõukuludeks</t>
  </si>
  <si>
    <t>Gümnaasiumi õpetajate tööjõukuludeks</t>
  </si>
  <si>
    <t>Direktorite ja õppealajuhatajate tööjõukuludeks</t>
  </si>
  <si>
    <t>Õpetajate, direktorite ja õppealajuhatajate täienduskoolituseks</t>
  </si>
  <si>
    <t>Õppekirjanduseks</t>
  </si>
  <si>
    <t>Koolilõunaks</t>
  </si>
  <si>
    <t>Tõhustatud ja eritoe tegevuskuludeks</t>
  </si>
  <si>
    <t>Matusetoetus</t>
  </si>
  <si>
    <t>Asendus- ja järelhooldusteenuse toetus</t>
  </si>
  <si>
    <t>Jäätmehoolduse arendamise toetus</t>
  </si>
  <si>
    <t>Toimetulekutoetuse maksmise hüvitis</t>
  </si>
  <si>
    <t>Antud sihtfinantseerging tegevuskuludeks</t>
  </si>
  <si>
    <t>INVESTEERIMISTEHINGUD</t>
  </si>
  <si>
    <t>2016 Haljala eelarve täimine</t>
  </si>
  <si>
    <t>2016 Vihula eelarve täimine</t>
  </si>
  <si>
    <t>Kultuuri- ja vaba aja sisustamine</t>
  </si>
  <si>
    <t>Haljala Kooli õppehoone</t>
  </si>
  <si>
    <t>Muud tasud</t>
  </si>
  <si>
    <t>Üldhaigla teenused</t>
  </si>
  <si>
    <t>06605.4</t>
  </si>
  <si>
    <t>SA Võsu Kuurort</t>
  </si>
  <si>
    <t>EELARVE-KOMISJONI ettepanekud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</si>
</sst>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990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0"/>
      <color rgb="FF00B0F0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DBF2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3" fontId="1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49" fontId="5" fillId="3" borderId="1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3" fontId="7" fillId="0" borderId="1" xfId="0" applyNumberFormat="1" applyFont="1" applyBorder="1"/>
    <xf numFmtId="49" fontId="5" fillId="4" borderId="1" xfId="0" applyNumberFormat="1" applyFont="1" applyFill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49" fontId="5" fillId="5" borderId="1" xfId="0" applyNumberFormat="1" applyFont="1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49" fontId="5" fillId="6" borderId="1" xfId="0" applyNumberFormat="1" applyFont="1" applyFill="1" applyBorder="1"/>
    <xf numFmtId="0" fontId="5" fillId="6" borderId="1" xfId="0" applyFont="1" applyFill="1" applyBorder="1"/>
    <xf numFmtId="3" fontId="5" fillId="6" borderId="1" xfId="0" applyNumberFormat="1" applyFont="1" applyFill="1" applyBorder="1"/>
    <xf numFmtId="49" fontId="5" fillId="7" borderId="1" xfId="0" applyNumberFormat="1" applyFont="1" applyFill="1" applyBorder="1"/>
    <xf numFmtId="0" fontId="5" fillId="7" borderId="1" xfId="0" applyFont="1" applyFill="1" applyBorder="1"/>
    <xf numFmtId="3" fontId="5" fillId="7" borderId="1" xfId="0" applyNumberFormat="1" applyFont="1" applyFill="1" applyBorder="1"/>
    <xf numFmtId="49" fontId="5" fillId="8" borderId="1" xfId="0" applyNumberFormat="1" applyFont="1" applyFill="1" applyBorder="1"/>
    <xf numFmtId="0" fontId="5" fillId="8" borderId="1" xfId="0" applyFont="1" applyFill="1" applyBorder="1"/>
    <xf numFmtId="3" fontId="5" fillId="8" borderId="1" xfId="0" applyNumberFormat="1" applyFont="1" applyFill="1" applyBorder="1"/>
    <xf numFmtId="0" fontId="7" fillId="9" borderId="1" xfId="0" applyFont="1" applyFill="1" applyBorder="1"/>
    <xf numFmtId="3" fontId="7" fillId="9" borderId="1" xfId="0" applyNumberFormat="1" applyFont="1" applyFill="1" applyBorder="1"/>
    <xf numFmtId="49" fontId="7" fillId="0" borderId="1" xfId="0" applyNumberFormat="1" applyFont="1" applyBorder="1" applyAlignment="1">
      <alignment horizontal="right"/>
    </xf>
    <xf numFmtId="0" fontId="5" fillId="8" borderId="1" xfId="0" applyNumberFormat="1" applyFont="1" applyFill="1" applyBorder="1"/>
    <xf numFmtId="0" fontId="7" fillId="0" borderId="1" xfId="0" applyNumberFormat="1" applyFont="1" applyBorder="1"/>
    <xf numFmtId="49" fontId="5" fillId="10" borderId="1" xfId="0" applyNumberFormat="1" applyFont="1" applyFill="1" applyBorder="1"/>
    <xf numFmtId="0" fontId="5" fillId="10" borderId="1" xfId="0" applyFont="1" applyFill="1" applyBorder="1"/>
    <xf numFmtId="3" fontId="5" fillId="10" borderId="1" xfId="0" applyNumberFormat="1" applyFont="1" applyFill="1" applyBorder="1"/>
    <xf numFmtId="49" fontId="5" fillId="11" borderId="1" xfId="0" applyNumberFormat="1" applyFont="1" applyFill="1" applyBorder="1"/>
    <xf numFmtId="0" fontId="5" fillId="11" borderId="1" xfId="0" applyFont="1" applyFill="1" applyBorder="1"/>
    <xf numFmtId="3" fontId="5" fillId="11" borderId="1" xfId="0" applyNumberFormat="1" applyFont="1" applyFill="1" applyBorder="1"/>
    <xf numFmtId="0" fontId="7" fillId="9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49" fontId="5" fillId="12" borderId="1" xfId="0" applyNumberFormat="1" applyFont="1" applyFill="1" applyBorder="1"/>
    <xf numFmtId="0" fontId="5" fillId="12" borderId="1" xfId="0" applyFont="1" applyFill="1" applyBorder="1"/>
    <xf numFmtId="3" fontId="5" fillId="12" borderId="1" xfId="0" applyNumberFormat="1" applyFont="1" applyFill="1" applyBorder="1"/>
    <xf numFmtId="0" fontId="5" fillId="12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5" fillId="13" borderId="1" xfId="0" applyFont="1" applyFill="1" applyBorder="1"/>
    <xf numFmtId="3" fontId="5" fillId="13" borderId="1" xfId="0" applyNumberFormat="1" applyFont="1" applyFill="1" applyBorder="1" applyAlignment="1">
      <alignment wrapText="1"/>
    </xf>
    <xf numFmtId="3" fontId="5" fillId="13" borderId="1" xfId="0" applyNumberFormat="1" applyFont="1" applyFill="1" applyBorder="1" applyAlignment="1">
      <alignment horizontal="left" wrapText="1"/>
    </xf>
    <xf numFmtId="0" fontId="12" fillId="0" borderId="1" xfId="0" applyFont="1" applyBorder="1"/>
    <xf numFmtId="3" fontId="12" fillId="0" borderId="1" xfId="0" applyNumberFormat="1" applyFont="1" applyBorder="1"/>
    <xf numFmtId="0" fontId="5" fillId="0" borderId="1" xfId="0" applyFont="1" applyBorder="1"/>
    <xf numFmtId="49" fontId="7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3" fontId="14" fillId="0" borderId="1" xfId="0" applyNumberFormat="1" applyFont="1" applyBorder="1"/>
    <xf numFmtId="0" fontId="5" fillId="14" borderId="1" xfId="0" applyFont="1" applyFill="1" applyBorder="1" applyAlignment="1">
      <alignment wrapText="1"/>
    </xf>
    <xf numFmtId="3" fontId="5" fillId="14" borderId="1" xfId="0" applyNumberFormat="1" applyFont="1" applyFill="1" applyBorder="1" applyAlignment="1">
      <alignment wrapText="1"/>
    </xf>
    <xf numFmtId="3" fontId="5" fillId="14" borderId="1" xfId="0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right" wrapText="1"/>
    </xf>
    <xf numFmtId="0" fontId="1" fillId="0" borderId="0" xfId="0" applyFont="1"/>
    <xf numFmtId="3" fontId="1" fillId="0" borderId="0" xfId="0" applyNumberFormat="1" applyFont="1"/>
    <xf numFmtId="0" fontId="5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9" borderId="1" xfId="0" applyNumberFormat="1" applyFont="1" applyFill="1" applyBorder="1" applyAlignment="1">
      <alignment horizontal="right"/>
    </xf>
    <xf numFmtId="3" fontId="5" fillId="12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5" fillId="0" borderId="1" xfId="0" applyNumberFormat="1" applyFont="1" applyBorder="1"/>
    <xf numFmtId="3" fontId="5" fillId="3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49" fontId="5" fillId="15" borderId="1" xfId="0" applyNumberFormat="1" applyFont="1" applyFill="1" applyBorder="1"/>
    <xf numFmtId="0" fontId="5" fillId="15" borderId="1" xfId="0" applyFont="1" applyFill="1" applyBorder="1"/>
    <xf numFmtId="3" fontId="5" fillId="15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 wrapText="1"/>
    </xf>
    <xf numFmtId="0" fontId="5" fillId="16" borderId="1" xfId="0" applyFont="1" applyFill="1" applyBorder="1"/>
    <xf numFmtId="0" fontId="14" fillId="16" borderId="1" xfId="0" applyFont="1" applyFill="1" applyBorder="1"/>
    <xf numFmtId="3" fontId="5" fillId="16" borderId="1" xfId="0" applyNumberFormat="1" applyFont="1" applyFill="1" applyBorder="1"/>
    <xf numFmtId="3" fontId="13" fillId="0" borderId="1" xfId="0" applyNumberFormat="1" applyFont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18" fillId="0" borderId="0" xfId="0" applyFont="1"/>
    <xf numFmtId="0" fontId="18" fillId="0" borderId="0" xfId="0" applyFont="1" applyAlignment="1">
      <alignment horizontal="right"/>
    </xf>
    <xf numFmtId="3" fontId="18" fillId="0" borderId="0" xfId="0" applyNumberFormat="1" applyFont="1"/>
    <xf numFmtId="3" fontId="19" fillId="0" borderId="0" xfId="0" applyNumberFormat="1" applyFont="1"/>
    <xf numFmtId="0" fontId="19" fillId="0" borderId="0" xfId="0" applyFont="1"/>
    <xf numFmtId="0" fontId="8" fillId="9" borderId="0" xfId="0" applyFont="1" applyFill="1"/>
    <xf numFmtId="0" fontId="19" fillId="9" borderId="0" xfId="0" applyFont="1" applyFill="1"/>
    <xf numFmtId="0" fontId="8" fillId="0" borderId="0" xfId="0" applyFont="1"/>
    <xf numFmtId="49" fontId="7" fillId="9" borderId="1" xfId="0" applyNumberFormat="1" applyFont="1" applyFill="1" applyBorder="1" applyAlignment="1">
      <alignment horizontal="right"/>
    </xf>
    <xf numFmtId="3" fontId="3" fillId="9" borderId="1" xfId="0" applyNumberFormat="1" applyFont="1" applyFill="1" applyBorder="1" applyAlignment="1">
      <alignment horizontal="left" wrapText="1"/>
    </xf>
    <xf numFmtId="3" fontId="6" fillId="9" borderId="1" xfId="0" applyNumberFormat="1" applyFont="1" applyFill="1" applyBorder="1" applyAlignment="1">
      <alignment horizontal="right" wrapText="1"/>
    </xf>
    <xf numFmtId="3" fontId="5" fillId="9" borderId="1" xfId="0" applyNumberFormat="1" applyFont="1" applyFill="1" applyBorder="1" applyAlignment="1">
      <alignment horizontal="right" wrapText="1"/>
    </xf>
    <xf numFmtId="3" fontId="7" fillId="9" borderId="1" xfId="0" applyNumberFormat="1" applyFont="1" applyFill="1" applyBorder="1" applyAlignment="1">
      <alignment horizontal="right" wrapText="1"/>
    </xf>
    <xf numFmtId="3" fontId="9" fillId="9" borderId="1" xfId="0" applyNumberFormat="1" applyFont="1" applyFill="1" applyBorder="1" applyAlignment="1">
      <alignment horizontal="right" wrapText="1"/>
    </xf>
    <xf numFmtId="3" fontId="3" fillId="9" borderId="1" xfId="0" applyNumberFormat="1" applyFont="1" applyFill="1" applyBorder="1" applyAlignment="1">
      <alignment wrapText="1"/>
    </xf>
    <xf numFmtId="3" fontId="5" fillId="9" borderId="1" xfId="0" applyNumberFormat="1" applyFont="1" applyFill="1" applyBorder="1"/>
    <xf numFmtId="3" fontId="11" fillId="9" borderId="1" xfId="0" applyNumberFormat="1" applyFont="1" applyFill="1" applyBorder="1"/>
    <xf numFmtId="3" fontId="5" fillId="9" borderId="1" xfId="0" applyNumberFormat="1" applyFont="1" applyFill="1" applyBorder="1" applyAlignment="1">
      <alignment horizontal="right"/>
    </xf>
    <xf numFmtId="3" fontId="3" fillId="9" borderId="1" xfId="0" applyNumberFormat="1" applyFont="1" applyFill="1" applyBorder="1"/>
    <xf numFmtId="3" fontId="5" fillId="9" borderId="1" xfId="0" applyNumberFormat="1" applyFont="1" applyFill="1" applyBorder="1" applyAlignment="1">
      <alignment wrapText="1"/>
    </xf>
    <xf numFmtId="3" fontId="12" fillId="9" borderId="1" xfId="0" applyNumberFormat="1" applyFont="1" applyFill="1" applyBorder="1"/>
    <xf numFmtId="3" fontId="14" fillId="9" borderId="1" xfId="0" applyNumberFormat="1" applyFont="1" applyFill="1" applyBorder="1"/>
    <xf numFmtId="3" fontId="15" fillId="9" borderId="1" xfId="0" applyNumberFormat="1" applyFont="1" applyFill="1" applyBorder="1" applyAlignment="1">
      <alignment wrapText="1"/>
    </xf>
    <xf numFmtId="0" fontId="18" fillId="9" borderId="0" xfId="0" applyFont="1" applyFill="1"/>
    <xf numFmtId="3" fontId="5" fillId="17" borderId="1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3" fontId="23" fillId="0" borderId="0" xfId="0" applyNumberFormat="1" applyFont="1"/>
    <xf numFmtId="3" fontId="24" fillId="0" borderId="0" xfId="0" applyNumberFormat="1" applyFont="1"/>
    <xf numFmtId="3" fontId="8" fillId="0" borderId="0" xfId="0" applyNumberFormat="1" applyFont="1"/>
    <xf numFmtId="0" fontId="23" fillId="0" borderId="0" xfId="0" applyFont="1"/>
    <xf numFmtId="3" fontId="8" fillId="0" borderId="1" xfId="0" applyNumberFormat="1" applyFont="1" applyBorder="1"/>
    <xf numFmtId="0" fontId="8" fillId="0" borderId="1" xfId="0" applyFont="1" applyBorder="1"/>
    <xf numFmtId="3" fontId="8" fillId="14" borderId="1" xfId="0" applyNumberFormat="1" applyFont="1" applyFill="1" applyBorder="1"/>
    <xf numFmtId="3" fontId="7" fillId="14" borderId="1" xfId="0" applyNumberFormat="1" applyFont="1" applyFill="1" applyBorder="1"/>
    <xf numFmtId="0" fontId="22" fillId="0" borderId="0" xfId="0" applyFont="1"/>
    <xf numFmtId="0" fontId="18" fillId="0" borderId="1" xfId="0" applyFont="1" applyBorder="1" applyAlignment="1">
      <alignment wrapText="1"/>
    </xf>
    <xf numFmtId="3" fontId="22" fillId="0" borderId="1" xfId="0" applyNumberFormat="1" applyFont="1" applyBorder="1"/>
    <xf numFmtId="3" fontId="25" fillId="0" borderId="1" xfId="0" applyNumberFormat="1" applyFont="1" applyBorder="1" applyAlignment="1">
      <alignment horizontal="right"/>
    </xf>
    <xf numFmtId="0" fontId="5" fillId="18" borderId="1" xfId="0" applyFont="1" applyFill="1" applyBorder="1"/>
    <xf numFmtId="3" fontId="5" fillId="18" borderId="1" xfId="0" applyNumberFormat="1" applyFont="1" applyFill="1" applyBorder="1" applyAlignment="1">
      <alignment horizontal="right"/>
    </xf>
    <xf numFmtId="3" fontId="25" fillId="15" borderId="1" xfId="0" applyNumberFormat="1" applyFont="1" applyFill="1" applyBorder="1" applyAlignment="1">
      <alignment horizontal="right"/>
    </xf>
    <xf numFmtId="3" fontId="22" fillId="14" borderId="1" xfId="0" applyNumberFormat="1" applyFont="1" applyFill="1" applyBorder="1"/>
    <xf numFmtId="0" fontId="18" fillId="13" borderId="1" xfId="0" applyFont="1" applyFill="1" applyBorder="1" applyAlignment="1">
      <alignment wrapText="1"/>
    </xf>
    <xf numFmtId="3" fontId="8" fillId="14" borderId="1" xfId="0" applyNumberFormat="1" applyFont="1" applyFill="1" applyBorder="1" applyAlignment="1">
      <alignment horizontal="right" wrapText="1"/>
    </xf>
    <xf numFmtId="3" fontId="10" fillId="14" borderId="1" xfId="0" applyNumberFormat="1" applyFont="1" applyFill="1" applyBorder="1" applyAlignment="1">
      <alignment horizontal="right" wrapText="1"/>
    </xf>
    <xf numFmtId="0" fontId="18" fillId="14" borderId="1" xfId="0" applyFont="1" applyFill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2F75B5"/>
      <color rgb="FFFFCCFF"/>
      <color rgb="FFCCFF33"/>
      <color rgb="FFFFCCCC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arjakuuskla/AppData/Local/Microsoft/Windows/INetCache/Content.Outlook/X3362Q3M/Haljaja+Vihula%20-%202018%20EELARVE%20TABEL-%2020.12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NDEELARVE"/>
      <sheetName val="TULUD"/>
      <sheetName val="TEGEVUSALA KULUD"/>
      <sheetName val="INVESTEERINGUD"/>
      <sheetName val="FINANTSEERINGUD"/>
      <sheetName val="Haljala eelarve"/>
      <sheetName val="VIHULA+HALJALA"/>
    </sheetNames>
    <sheetDataSet>
      <sheetData sheetId="0" refreshError="1"/>
      <sheetData sheetId="1" refreshError="1">
        <row r="5">
          <cell r="E5">
            <v>1800000</v>
          </cell>
        </row>
        <row r="6">
          <cell r="E6">
            <v>230000</v>
          </cell>
        </row>
        <row r="9">
          <cell r="E9">
            <v>8500</v>
          </cell>
        </row>
        <row r="11">
          <cell r="E11">
            <v>58000</v>
          </cell>
        </row>
        <row r="13">
          <cell r="E13">
            <v>10000</v>
          </cell>
        </row>
        <row r="14">
          <cell r="E14">
            <v>800</v>
          </cell>
        </row>
        <row r="15">
          <cell r="E15">
            <v>20000</v>
          </cell>
        </row>
        <row r="16">
          <cell r="E16">
            <v>2500</v>
          </cell>
        </row>
        <row r="18">
          <cell r="E18">
            <v>500</v>
          </cell>
        </row>
        <row r="19">
          <cell r="E19">
            <v>300</v>
          </cell>
        </row>
        <row r="20">
          <cell r="E20">
            <v>2000</v>
          </cell>
        </row>
        <row r="28">
          <cell r="E28">
            <v>4500</v>
          </cell>
        </row>
        <row r="29">
          <cell r="E29">
            <v>1000</v>
          </cell>
        </row>
      </sheetData>
      <sheetData sheetId="2" refreshError="1">
        <row r="18">
          <cell r="E18">
            <v>-20000</v>
          </cell>
        </row>
        <row r="20">
          <cell r="E20">
            <v>-1000</v>
          </cell>
        </row>
        <row r="21">
          <cell r="E21">
            <v>-1200</v>
          </cell>
        </row>
        <row r="22">
          <cell r="E22">
            <v>-3000</v>
          </cell>
        </row>
        <row r="23">
          <cell r="E23">
            <v>-17000</v>
          </cell>
        </row>
        <row r="24">
          <cell r="E24">
            <v>-29200</v>
          </cell>
        </row>
        <row r="25">
          <cell r="E25">
            <v>-2000</v>
          </cell>
        </row>
        <row r="26">
          <cell r="E26">
            <v>-100</v>
          </cell>
        </row>
        <row r="27">
          <cell r="E27">
            <v>-1000</v>
          </cell>
        </row>
        <row r="31">
          <cell r="E31">
            <v>-3000</v>
          </cell>
        </row>
        <row r="32">
          <cell r="E32">
            <v>-19000</v>
          </cell>
        </row>
        <row r="43">
          <cell r="E43">
            <v>-200</v>
          </cell>
        </row>
        <row r="44">
          <cell r="E44">
            <v>-68</v>
          </cell>
        </row>
        <row r="45">
          <cell r="E45">
            <v>-70</v>
          </cell>
        </row>
        <row r="46">
          <cell r="E46">
            <v>-350</v>
          </cell>
        </row>
        <row r="47">
          <cell r="E47">
            <v>0</v>
          </cell>
        </row>
        <row r="48">
          <cell r="E48">
            <v>0</v>
          </cell>
        </row>
        <row r="50">
          <cell r="E50">
            <v>-7000</v>
          </cell>
        </row>
        <row r="51">
          <cell r="E51">
            <v>-2366</v>
          </cell>
        </row>
        <row r="52">
          <cell r="E52">
            <v>-6875</v>
          </cell>
        </row>
        <row r="53">
          <cell r="E53">
            <v>-200</v>
          </cell>
        </row>
        <row r="54">
          <cell r="E54">
            <v>-800</v>
          </cell>
        </row>
        <row r="55">
          <cell r="E55">
            <v>-250</v>
          </cell>
        </row>
        <row r="56">
          <cell r="E56">
            <v>-65</v>
          </cell>
        </row>
        <row r="57">
          <cell r="E57">
            <v>-150</v>
          </cell>
        </row>
        <row r="60">
          <cell r="E60">
            <v>-1500</v>
          </cell>
        </row>
        <row r="67">
          <cell r="E67">
            <v>-130000</v>
          </cell>
        </row>
        <row r="74">
          <cell r="E74">
            <v>-2000</v>
          </cell>
        </row>
        <row r="75">
          <cell r="E75">
            <v>-45000</v>
          </cell>
        </row>
        <row r="76">
          <cell r="E76">
            <v>-1090</v>
          </cell>
        </row>
        <row r="79">
          <cell r="E79">
            <v>-19360</v>
          </cell>
        </row>
        <row r="81">
          <cell r="E81">
            <v>-36000</v>
          </cell>
        </row>
        <row r="82">
          <cell r="E82">
            <v>0</v>
          </cell>
        </row>
        <row r="83">
          <cell r="E83">
            <v>-50</v>
          </cell>
        </row>
        <row r="84">
          <cell r="E84">
            <v>-100</v>
          </cell>
        </row>
        <row r="85">
          <cell r="E85">
            <v>-150</v>
          </cell>
        </row>
        <row r="88">
          <cell r="E88">
            <v>-16300</v>
          </cell>
        </row>
        <row r="89">
          <cell r="E89">
            <v>-600</v>
          </cell>
        </row>
        <row r="92">
          <cell r="E92">
            <v>0</v>
          </cell>
        </row>
        <row r="93">
          <cell r="E93">
            <v>-10000</v>
          </cell>
        </row>
        <row r="96">
          <cell r="E96">
            <v>-26000</v>
          </cell>
        </row>
        <row r="99">
          <cell r="E99">
            <v>-3000</v>
          </cell>
        </row>
        <row r="101">
          <cell r="E101">
            <v>-200</v>
          </cell>
        </row>
        <row r="102">
          <cell r="E102">
            <v>-10200</v>
          </cell>
        </row>
        <row r="103">
          <cell r="E103">
            <v>-35100</v>
          </cell>
        </row>
        <row r="104">
          <cell r="E104">
            <v>-1000</v>
          </cell>
        </row>
        <row r="105">
          <cell r="E105">
            <v>-80</v>
          </cell>
        </row>
        <row r="106">
          <cell r="E106">
            <v>-1000</v>
          </cell>
        </row>
        <row r="107">
          <cell r="E107">
            <v>0</v>
          </cell>
        </row>
        <row r="109">
          <cell r="E109">
            <v>-8028</v>
          </cell>
        </row>
        <row r="113">
          <cell r="E113">
            <v>-800</v>
          </cell>
        </row>
        <row r="114">
          <cell r="E114">
            <v>-45</v>
          </cell>
        </row>
        <row r="116">
          <cell r="E116">
            <v>-3000</v>
          </cell>
        </row>
        <row r="119">
          <cell r="E119">
            <v>-27600</v>
          </cell>
        </row>
        <row r="120">
          <cell r="E120">
            <v>-2000</v>
          </cell>
        </row>
        <row r="121">
          <cell r="E121">
            <v>-10005</v>
          </cell>
        </row>
        <row r="122">
          <cell r="E122">
            <v>-500</v>
          </cell>
        </row>
        <row r="123">
          <cell r="E123">
            <v>-29000</v>
          </cell>
        </row>
        <row r="124">
          <cell r="E124">
            <v>-550</v>
          </cell>
        </row>
        <row r="125">
          <cell r="E125">
            <v>-2000</v>
          </cell>
        </row>
        <row r="126">
          <cell r="E126">
            <v>-4000</v>
          </cell>
        </row>
        <row r="127">
          <cell r="E127">
            <v>-60</v>
          </cell>
        </row>
        <row r="132">
          <cell r="E132">
            <v>-1500</v>
          </cell>
        </row>
        <row r="133">
          <cell r="E133">
            <v>-350</v>
          </cell>
        </row>
        <row r="135">
          <cell r="E135">
            <v>-500</v>
          </cell>
        </row>
        <row r="136">
          <cell r="E136">
            <v>-2300</v>
          </cell>
        </row>
        <row r="137">
          <cell r="E137">
            <v>-1000</v>
          </cell>
        </row>
        <row r="139">
          <cell r="E139">
            <v>-3072</v>
          </cell>
        </row>
        <row r="141">
          <cell r="E141">
            <v>-7000</v>
          </cell>
        </row>
        <row r="142">
          <cell r="E142">
            <v>-1000</v>
          </cell>
        </row>
        <row r="143">
          <cell r="E143">
            <v>-12500</v>
          </cell>
        </row>
        <row r="147">
          <cell r="E147">
            <v>-872</v>
          </cell>
        </row>
        <row r="148">
          <cell r="E148">
            <v>0</v>
          </cell>
        </row>
        <row r="149">
          <cell r="E149">
            <v>-100</v>
          </cell>
        </row>
        <row r="150">
          <cell r="E150">
            <v>-1336</v>
          </cell>
        </row>
        <row r="151">
          <cell r="E151">
            <v>-260</v>
          </cell>
        </row>
        <row r="152">
          <cell r="E152">
            <v>-817</v>
          </cell>
        </row>
        <row r="153">
          <cell r="E153">
            <v>0</v>
          </cell>
        </row>
        <row r="154">
          <cell r="E154">
            <v>-1500</v>
          </cell>
        </row>
        <row r="158">
          <cell r="E158">
            <v>-1600</v>
          </cell>
        </row>
        <row r="159">
          <cell r="E159">
            <v>0</v>
          </cell>
        </row>
        <row r="160">
          <cell r="E160">
            <v>-200</v>
          </cell>
        </row>
        <row r="161">
          <cell r="E161">
            <v>-1000</v>
          </cell>
        </row>
        <row r="162">
          <cell r="E162">
            <v>-300</v>
          </cell>
        </row>
        <row r="163">
          <cell r="E163">
            <v>-100</v>
          </cell>
        </row>
        <row r="164">
          <cell r="E164">
            <v>-1800</v>
          </cell>
        </row>
        <row r="168">
          <cell r="E168">
            <v>-1100</v>
          </cell>
        </row>
        <row r="169">
          <cell r="E169">
            <v>0</v>
          </cell>
        </row>
        <row r="170">
          <cell r="E170">
            <v>-300</v>
          </cell>
        </row>
        <row r="171">
          <cell r="E171">
            <v>-1100</v>
          </cell>
        </row>
        <row r="172">
          <cell r="E172">
            <v>-500</v>
          </cell>
        </row>
        <row r="173">
          <cell r="E173">
            <v>-1100</v>
          </cell>
        </row>
        <row r="174">
          <cell r="E174">
            <v>-1600</v>
          </cell>
        </row>
        <row r="178">
          <cell r="E178">
            <v>-1390</v>
          </cell>
        </row>
        <row r="179">
          <cell r="E179">
            <v>-200</v>
          </cell>
        </row>
        <row r="180">
          <cell r="E180">
            <v>-6380</v>
          </cell>
        </row>
        <row r="181">
          <cell r="E181">
            <v>-150</v>
          </cell>
        </row>
        <row r="182">
          <cell r="E182">
            <v>-1100</v>
          </cell>
        </row>
        <row r="183">
          <cell r="E183">
            <v>-500</v>
          </cell>
        </row>
        <row r="184">
          <cell r="E184">
            <v>-1500</v>
          </cell>
        </row>
        <row r="188">
          <cell r="E188">
            <v>-1025</v>
          </cell>
        </row>
        <row r="189">
          <cell r="E189">
            <v>-100</v>
          </cell>
        </row>
        <row r="190">
          <cell r="E190">
            <v>-2250</v>
          </cell>
        </row>
        <row r="191">
          <cell r="E191">
            <v>-850</v>
          </cell>
        </row>
        <row r="192">
          <cell r="E192">
            <v>0</v>
          </cell>
        </row>
        <row r="193">
          <cell r="E193">
            <v>-1600</v>
          </cell>
        </row>
        <row r="195">
          <cell r="E195">
            <v>-1500</v>
          </cell>
        </row>
        <row r="197">
          <cell r="E197">
            <v>-1500</v>
          </cell>
        </row>
        <row r="198">
          <cell r="E198">
            <v>-435</v>
          </cell>
        </row>
        <row r="201">
          <cell r="E201">
            <v>-720</v>
          </cell>
        </row>
        <row r="203">
          <cell r="E203">
            <v>-28000</v>
          </cell>
        </row>
        <row r="204">
          <cell r="E204">
            <v>-300</v>
          </cell>
        </row>
        <row r="205">
          <cell r="E205">
            <v>0</v>
          </cell>
        </row>
        <row r="207">
          <cell r="E207">
            <v>0</v>
          </cell>
        </row>
        <row r="210">
          <cell r="E210">
            <v>-12000</v>
          </cell>
        </row>
        <row r="213">
          <cell r="E213">
            <v>-39128</v>
          </cell>
        </row>
        <row r="214">
          <cell r="E214">
            <v>-300</v>
          </cell>
        </row>
        <row r="215">
          <cell r="E215">
            <v>-783</v>
          </cell>
        </row>
        <row r="216">
          <cell r="E216">
            <v>-13591</v>
          </cell>
        </row>
        <row r="217">
          <cell r="E217">
            <v>-345</v>
          </cell>
        </row>
        <row r="218">
          <cell r="E218">
            <v>-500</v>
          </cell>
        </row>
        <row r="219">
          <cell r="E219">
            <v>-715</v>
          </cell>
        </row>
        <row r="220">
          <cell r="E220">
            <v>-350</v>
          </cell>
        </row>
        <row r="221">
          <cell r="E221">
            <v>-600</v>
          </cell>
        </row>
        <row r="222">
          <cell r="E222">
            <v>-4500</v>
          </cell>
        </row>
        <row r="223">
          <cell r="E223">
            <v>-80</v>
          </cell>
        </row>
        <row r="224">
          <cell r="E224">
            <v>-900</v>
          </cell>
        </row>
        <row r="225">
          <cell r="E225">
            <v>-260</v>
          </cell>
        </row>
        <row r="226">
          <cell r="E226">
            <v>-1200</v>
          </cell>
        </row>
        <row r="228">
          <cell r="E228">
            <v>-68656</v>
          </cell>
        </row>
        <row r="229">
          <cell r="E229">
            <v>-2000</v>
          </cell>
        </row>
        <row r="230">
          <cell r="E230">
            <v>-1373</v>
          </cell>
        </row>
        <row r="231">
          <cell r="E231">
            <v>-24346</v>
          </cell>
        </row>
        <row r="232">
          <cell r="E232">
            <v>-595</v>
          </cell>
        </row>
        <row r="233">
          <cell r="E233">
            <v>-700</v>
          </cell>
        </row>
        <row r="234">
          <cell r="E234">
            <v>-12418</v>
          </cell>
        </row>
        <row r="235">
          <cell r="E235">
            <v>-2700</v>
          </cell>
        </row>
        <row r="236">
          <cell r="E236">
            <v>-700</v>
          </cell>
        </row>
        <row r="237">
          <cell r="E237">
            <v>-1500</v>
          </cell>
        </row>
        <row r="238">
          <cell r="E238">
            <v>-6670</v>
          </cell>
        </row>
        <row r="239">
          <cell r="E239">
            <v>-70</v>
          </cell>
        </row>
        <row r="240">
          <cell r="E240">
            <v>-1500</v>
          </cell>
        </row>
        <row r="241">
          <cell r="E241">
            <v>-450</v>
          </cell>
        </row>
        <row r="242">
          <cell r="E242">
            <v>-100</v>
          </cell>
        </row>
        <row r="243">
          <cell r="E243">
            <v>-2280</v>
          </cell>
        </row>
        <row r="245">
          <cell r="E245">
            <v>-54922</v>
          </cell>
        </row>
        <row r="246">
          <cell r="E246">
            <v>-300</v>
          </cell>
        </row>
        <row r="247">
          <cell r="E247">
            <v>-1158</v>
          </cell>
        </row>
        <row r="248">
          <cell r="E248">
            <v>-19056</v>
          </cell>
        </row>
        <row r="249">
          <cell r="E249">
            <v>-350</v>
          </cell>
        </row>
        <row r="250">
          <cell r="E250">
            <v>-500</v>
          </cell>
        </row>
        <row r="251">
          <cell r="E251">
            <v>-17048</v>
          </cell>
        </row>
        <row r="252">
          <cell r="E252">
            <v>-305</v>
          </cell>
        </row>
        <row r="253">
          <cell r="E253">
            <v>-600</v>
          </cell>
        </row>
        <row r="254">
          <cell r="E254">
            <v>-3300</v>
          </cell>
        </row>
        <row r="255">
          <cell r="E255">
            <v>-2540</v>
          </cell>
        </row>
        <row r="256">
          <cell r="E256">
            <v>-55</v>
          </cell>
        </row>
        <row r="257">
          <cell r="E257">
            <v>-700</v>
          </cell>
        </row>
        <row r="258">
          <cell r="E258">
            <v>-200</v>
          </cell>
        </row>
        <row r="259">
          <cell r="E259">
            <v>-50</v>
          </cell>
        </row>
        <row r="260">
          <cell r="E260">
            <v>-1200</v>
          </cell>
        </row>
        <row r="262">
          <cell r="E262">
            <v>-274880</v>
          </cell>
        </row>
        <row r="263">
          <cell r="E263">
            <v>-4900</v>
          </cell>
        </row>
        <row r="264">
          <cell r="E264">
            <v>-5498</v>
          </cell>
        </row>
        <row r="265">
          <cell r="E265">
            <v>-96424</v>
          </cell>
        </row>
        <row r="266">
          <cell r="E266">
            <v>-4500</v>
          </cell>
        </row>
        <row r="267">
          <cell r="E267">
            <v>-3500</v>
          </cell>
        </row>
        <row r="268">
          <cell r="E268">
            <v>-86765</v>
          </cell>
        </row>
        <row r="269">
          <cell r="E269">
            <v>-6500</v>
          </cell>
        </row>
        <row r="270">
          <cell r="E270">
            <v>-7000</v>
          </cell>
        </row>
        <row r="271">
          <cell r="E271">
            <v>-10000</v>
          </cell>
        </row>
        <row r="272">
          <cell r="E272">
            <v>-6000</v>
          </cell>
        </row>
        <row r="273">
          <cell r="E273">
            <v>-140</v>
          </cell>
        </row>
        <row r="274">
          <cell r="E274">
            <v>-8030</v>
          </cell>
        </row>
        <row r="275">
          <cell r="E275">
            <v>-2500</v>
          </cell>
        </row>
        <row r="276">
          <cell r="E276">
            <v>-300</v>
          </cell>
        </row>
        <row r="277">
          <cell r="E277">
            <v>-5800</v>
          </cell>
          <cell r="H277">
            <v>-50000</v>
          </cell>
        </row>
        <row r="278">
          <cell r="H278">
            <v>-37000</v>
          </cell>
        </row>
        <row r="279">
          <cell r="H279">
            <v>-13000</v>
          </cell>
        </row>
        <row r="281">
          <cell r="E281">
            <v>-103800</v>
          </cell>
        </row>
        <row r="283">
          <cell r="E283">
            <v>-12200</v>
          </cell>
        </row>
        <row r="286">
          <cell r="E286">
            <v>-9600</v>
          </cell>
        </row>
        <row r="287">
          <cell r="E287">
            <v>-2700</v>
          </cell>
        </row>
        <row r="288">
          <cell r="E288">
            <v>0</v>
          </cell>
        </row>
        <row r="289">
          <cell r="E289">
            <v>-400</v>
          </cell>
        </row>
        <row r="290">
          <cell r="E290">
            <v>-22000</v>
          </cell>
        </row>
        <row r="292">
          <cell r="E292">
            <v>-16700</v>
          </cell>
        </row>
        <row r="294">
          <cell r="E294">
            <v>-8500</v>
          </cell>
        </row>
        <row r="297">
          <cell r="E297">
            <v>-2060</v>
          </cell>
        </row>
        <row r="298">
          <cell r="E298">
            <v>-16000</v>
          </cell>
        </row>
        <row r="300">
          <cell r="E300">
            <v>-16600</v>
          </cell>
        </row>
        <row r="303">
          <cell r="E303">
            <v>-500</v>
          </cell>
        </row>
        <row r="304">
          <cell r="E304">
            <v>-1800</v>
          </cell>
        </row>
        <row r="305">
          <cell r="E305">
            <v>-608</v>
          </cell>
        </row>
        <row r="306">
          <cell r="E306">
            <v>0</v>
          </cell>
        </row>
        <row r="307">
          <cell r="E307">
            <v>-1000</v>
          </cell>
        </row>
        <row r="308">
          <cell r="E308">
            <v>-2000</v>
          </cell>
        </row>
        <row r="310">
          <cell r="E310">
            <v>-1000</v>
          </cell>
        </row>
        <row r="311">
          <cell r="E311">
            <v>-600</v>
          </cell>
        </row>
        <row r="312">
          <cell r="E312">
            <v>-203</v>
          </cell>
        </row>
        <row r="314">
          <cell r="E314">
            <v>-1380</v>
          </cell>
        </row>
        <row r="315">
          <cell r="E315">
            <v>-1920</v>
          </cell>
        </row>
        <row r="317">
          <cell r="E317">
            <v>-4000</v>
          </cell>
        </row>
        <row r="319">
          <cell r="E319">
            <v>-900</v>
          </cell>
        </row>
      </sheetData>
      <sheetData sheetId="3" refreshError="1">
        <row r="13">
          <cell r="E13">
            <v>-724347</v>
          </cell>
        </row>
        <row r="22">
          <cell r="E22">
            <v>7500</v>
          </cell>
        </row>
        <row r="23">
          <cell r="E23">
            <v>615695</v>
          </cell>
        </row>
        <row r="33">
          <cell r="E33">
            <v>-9200</v>
          </cell>
        </row>
      </sheetData>
      <sheetData sheetId="4" refreshError="1">
        <row r="3">
          <cell r="E3">
            <v>50000</v>
          </cell>
        </row>
        <row r="4">
          <cell r="E4">
            <v>-139203</v>
          </cell>
        </row>
      </sheetData>
      <sheetData sheetId="5" refreshError="1">
        <row r="42">
          <cell r="L42">
            <v>1800000</v>
          </cell>
        </row>
        <row r="43">
          <cell r="L43">
            <v>80000</v>
          </cell>
        </row>
        <row r="44">
          <cell r="L44">
            <v>3000</v>
          </cell>
        </row>
        <row r="46">
          <cell r="L46">
            <v>5000</v>
          </cell>
        </row>
        <row r="50">
          <cell r="L50">
            <v>173000</v>
          </cell>
        </row>
        <row r="57">
          <cell r="L57">
            <v>10000</v>
          </cell>
        </row>
        <row r="58">
          <cell r="L58">
            <v>3000</v>
          </cell>
        </row>
        <row r="59">
          <cell r="L59">
            <v>1500</v>
          </cell>
        </row>
        <row r="61">
          <cell r="L61">
            <v>4000</v>
          </cell>
        </row>
        <row r="62">
          <cell r="L62">
            <v>100</v>
          </cell>
        </row>
        <row r="63">
          <cell r="L63">
            <v>100</v>
          </cell>
        </row>
        <row r="78">
          <cell r="L78">
            <v>10000</v>
          </cell>
        </row>
        <row r="80">
          <cell r="L80">
            <v>1000</v>
          </cell>
        </row>
        <row r="105">
          <cell r="L105">
            <v>-18930</v>
          </cell>
        </row>
        <row r="107">
          <cell r="L107">
            <v>-1000</v>
          </cell>
        </row>
        <row r="108">
          <cell r="L108">
            <v>-5000</v>
          </cell>
        </row>
        <row r="109">
          <cell r="L109">
            <v>-22700</v>
          </cell>
        </row>
        <row r="110">
          <cell r="L110">
            <v>-9300</v>
          </cell>
        </row>
        <row r="111">
          <cell r="L111">
            <v>-16870</v>
          </cell>
        </row>
        <row r="112">
          <cell r="L112">
            <v>-600</v>
          </cell>
        </row>
        <row r="113">
          <cell r="L113">
            <v>-400</v>
          </cell>
        </row>
        <row r="129">
          <cell r="L129">
            <v>-2000</v>
          </cell>
        </row>
        <row r="133">
          <cell r="L133">
            <v>-100000</v>
          </cell>
        </row>
        <row r="139">
          <cell r="L139">
            <v>-5000</v>
          </cell>
        </row>
        <row r="142">
          <cell r="L142">
            <v>-13000</v>
          </cell>
        </row>
        <row r="143">
          <cell r="L143">
            <v>-3000</v>
          </cell>
        </row>
        <row r="146">
          <cell r="L146">
            <v>-33600</v>
          </cell>
        </row>
        <row r="150">
          <cell r="L150">
            <v>0</v>
          </cell>
        </row>
        <row r="151">
          <cell r="L151">
            <v>-2000</v>
          </cell>
        </row>
        <row r="154">
          <cell r="L154">
            <v>-40000</v>
          </cell>
        </row>
        <row r="161">
          <cell r="L161">
            <v>-51300</v>
          </cell>
        </row>
        <row r="168">
          <cell r="L168">
            <v>-2940</v>
          </cell>
        </row>
        <row r="171">
          <cell r="L171">
            <v>-2000</v>
          </cell>
        </row>
        <row r="179">
          <cell r="L179">
            <v>-14376</v>
          </cell>
        </row>
        <row r="180">
          <cell r="L180">
            <v>-4859</v>
          </cell>
        </row>
        <row r="182">
          <cell r="L182">
            <v>-375</v>
          </cell>
        </row>
        <row r="183">
          <cell r="L183">
            <v>-175</v>
          </cell>
        </row>
        <row r="184">
          <cell r="L184">
            <v>0</v>
          </cell>
        </row>
        <row r="185">
          <cell r="L185">
            <v>-200</v>
          </cell>
        </row>
        <row r="186">
          <cell r="L186">
            <v>-100</v>
          </cell>
        </row>
        <row r="187">
          <cell r="L187">
            <v>-715</v>
          </cell>
        </row>
        <row r="188">
          <cell r="L188">
            <v>-200</v>
          </cell>
        </row>
        <row r="189">
          <cell r="L189">
            <v>-4000</v>
          </cell>
        </row>
        <row r="193">
          <cell r="L193">
            <v>-2600</v>
          </cell>
        </row>
        <row r="196">
          <cell r="L196">
            <v>-86</v>
          </cell>
        </row>
        <row r="197">
          <cell r="L197">
            <v>-75</v>
          </cell>
        </row>
        <row r="198">
          <cell r="L198">
            <v>-487</v>
          </cell>
        </row>
        <row r="199">
          <cell r="L199">
            <v>-485</v>
          </cell>
        </row>
        <row r="200">
          <cell r="L200">
            <v>-50</v>
          </cell>
        </row>
        <row r="201">
          <cell r="L201">
            <v>-1600</v>
          </cell>
        </row>
        <row r="210">
          <cell r="L210">
            <v>-700</v>
          </cell>
        </row>
        <row r="211">
          <cell r="L211">
            <v>-300</v>
          </cell>
        </row>
        <row r="212">
          <cell r="A212" t="str">
            <v>5511</v>
          </cell>
          <cell r="L212">
            <v>-3200</v>
          </cell>
        </row>
        <row r="213">
          <cell r="A213" t="str">
            <v>5513</v>
          </cell>
          <cell r="L213">
            <v>-200</v>
          </cell>
        </row>
        <row r="214">
          <cell r="A214" t="str">
            <v>5514</v>
          </cell>
          <cell r="L214">
            <v>-2320</v>
          </cell>
        </row>
        <row r="215">
          <cell r="A215" t="str">
            <v>5515</v>
          </cell>
          <cell r="L215">
            <v>-200</v>
          </cell>
        </row>
        <row r="216">
          <cell r="A216" t="str">
            <v>5523</v>
          </cell>
          <cell r="L216">
            <v>-16200</v>
          </cell>
        </row>
        <row r="217">
          <cell r="A217" t="str">
            <v>5525</v>
          </cell>
          <cell r="L217">
            <v>-731</v>
          </cell>
        </row>
        <row r="220">
          <cell r="L220">
            <v>-29455</v>
          </cell>
        </row>
        <row r="221">
          <cell r="L221">
            <v>-8000</v>
          </cell>
        </row>
        <row r="222">
          <cell r="L222">
            <v>-295</v>
          </cell>
        </row>
        <row r="223">
          <cell r="L223">
            <v>-12759.5</v>
          </cell>
        </row>
        <row r="225">
          <cell r="L225">
            <v>-1270</v>
          </cell>
        </row>
        <row r="226">
          <cell r="L226">
            <v>-500</v>
          </cell>
        </row>
        <row r="227">
          <cell r="L227">
            <v>-500</v>
          </cell>
        </row>
        <row r="228">
          <cell r="L228">
            <v>-68234</v>
          </cell>
        </row>
        <row r="229">
          <cell r="L229">
            <v>-2200</v>
          </cell>
        </row>
        <row r="230">
          <cell r="L230">
            <v>-2000</v>
          </cell>
        </row>
        <row r="231">
          <cell r="L231">
            <v>-8000</v>
          </cell>
        </row>
        <row r="232">
          <cell r="L232">
            <v>0</v>
          </cell>
        </row>
        <row r="233">
          <cell r="L233">
            <v>-16000</v>
          </cell>
        </row>
        <row r="248">
          <cell r="L248">
            <v>-3000</v>
          </cell>
        </row>
        <row r="256">
          <cell r="L256">
            <v>-3000</v>
          </cell>
        </row>
        <row r="259">
          <cell r="L259">
            <v>-372009</v>
          </cell>
        </row>
        <row r="262">
          <cell r="L262">
            <v>-3720</v>
          </cell>
        </row>
        <row r="263">
          <cell r="L263">
            <v>-126996</v>
          </cell>
        </row>
        <row r="265">
          <cell r="L265">
            <v>-2335</v>
          </cell>
        </row>
        <row r="266">
          <cell r="L266">
            <v>-7825</v>
          </cell>
        </row>
        <row r="267">
          <cell r="L267">
            <v>-56680</v>
          </cell>
        </row>
        <row r="268">
          <cell r="L268">
            <v>-2300</v>
          </cell>
        </row>
        <row r="269">
          <cell r="L269">
            <v>-1000</v>
          </cell>
        </row>
        <row r="270">
          <cell r="L270">
            <v>-3500</v>
          </cell>
        </row>
        <row r="271">
          <cell r="L271">
            <v>-34000</v>
          </cell>
        </row>
        <row r="272">
          <cell r="L272">
            <v>-1900</v>
          </cell>
        </row>
        <row r="273">
          <cell r="L273">
            <v>-8250</v>
          </cell>
        </row>
        <row r="274">
          <cell r="L274">
            <v>-500</v>
          </cell>
        </row>
        <row r="275">
          <cell r="L275">
            <v>-200</v>
          </cell>
        </row>
        <row r="278">
          <cell r="L278">
            <v>-40000</v>
          </cell>
        </row>
        <row r="281">
          <cell r="L281">
            <v>-470000</v>
          </cell>
        </row>
        <row r="284">
          <cell r="L284">
            <v>-6600</v>
          </cell>
        </row>
        <row r="285">
          <cell r="L285">
            <v>-1150</v>
          </cell>
        </row>
        <row r="286">
          <cell r="L286">
            <v>-161481</v>
          </cell>
        </row>
        <row r="288">
          <cell r="L288">
            <v>-7000</v>
          </cell>
        </row>
        <row r="290">
          <cell r="L290">
            <v>-4190</v>
          </cell>
        </row>
        <row r="293">
          <cell r="L293">
            <v>-90000</v>
          </cell>
        </row>
        <row r="294">
          <cell r="L294">
            <v>-10000</v>
          </cell>
        </row>
        <row r="295">
          <cell r="L295">
            <v>-10000</v>
          </cell>
        </row>
        <row r="296">
          <cell r="L296">
            <v>-1000</v>
          </cell>
        </row>
        <row r="297">
          <cell r="L297">
            <v>-500</v>
          </cell>
        </row>
        <row r="298">
          <cell r="L298">
            <v>-25000</v>
          </cell>
        </row>
        <row r="301">
          <cell r="L301">
            <v>-20000</v>
          </cell>
        </row>
        <row r="305">
          <cell r="L305">
            <v>-40000</v>
          </cell>
        </row>
        <row r="310">
          <cell r="L310">
            <v>-75000</v>
          </cell>
        </row>
        <row r="313">
          <cell r="L313">
            <v>-40000</v>
          </cell>
        </row>
        <row r="317">
          <cell r="L317">
            <v>-4500</v>
          </cell>
        </row>
        <row r="318">
          <cell r="L318">
            <v>-5500</v>
          </cell>
        </row>
        <row r="324">
          <cell r="L324">
            <v>-8800</v>
          </cell>
        </row>
        <row r="325">
          <cell r="L325">
            <v>-7420</v>
          </cell>
        </row>
        <row r="328">
          <cell r="L328">
            <v>-800</v>
          </cell>
        </row>
        <row r="330">
          <cell r="L330">
            <v>-2500</v>
          </cell>
        </row>
        <row r="333">
          <cell r="L333">
            <v>-13000</v>
          </cell>
        </row>
        <row r="334">
          <cell r="L334">
            <v>-50000</v>
          </cell>
        </row>
        <row r="335">
          <cell r="L335">
            <v>-2000</v>
          </cell>
        </row>
        <row r="338">
          <cell r="L338">
            <v>-20000</v>
          </cell>
        </row>
        <row r="341">
          <cell r="L341">
            <v>-1000</v>
          </cell>
        </row>
        <row r="344">
          <cell r="L344">
            <v>-4000</v>
          </cell>
        </row>
        <row r="347">
          <cell r="L347">
            <v>-15000</v>
          </cell>
        </row>
        <row r="350">
          <cell r="L350">
            <v>-23000</v>
          </cell>
        </row>
        <row r="351">
          <cell r="L351">
            <v>-2000</v>
          </cell>
        </row>
        <row r="359">
          <cell r="L359">
            <v>25000</v>
          </cell>
        </row>
        <row r="361">
          <cell r="L361">
            <v>-2200000</v>
          </cell>
        </row>
        <row r="362">
          <cell r="L362">
            <v>-40000</v>
          </cell>
        </row>
        <row r="364">
          <cell r="L364">
            <v>-153670</v>
          </cell>
        </row>
        <row r="365">
          <cell r="L365">
            <v>-112000</v>
          </cell>
        </row>
        <row r="370">
          <cell r="L370">
            <v>1300000</v>
          </cell>
        </row>
        <row r="371">
          <cell r="L371">
            <v>30000</v>
          </cell>
        </row>
        <row r="372">
          <cell r="L372">
            <v>127936</v>
          </cell>
        </row>
        <row r="373">
          <cell r="L373">
            <v>100800</v>
          </cell>
        </row>
        <row r="374">
          <cell r="L374">
            <v>7500</v>
          </cell>
        </row>
        <row r="381">
          <cell r="L381">
            <v>-50000</v>
          </cell>
        </row>
        <row r="382">
          <cell r="L382">
            <v>50</v>
          </cell>
        </row>
        <row r="383">
          <cell r="L383">
            <v>-21480</v>
          </cell>
        </row>
        <row r="390">
          <cell r="L390">
            <v>800000</v>
          </cell>
        </row>
        <row r="391">
          <cell r="L391">
            <v>-105882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1041"/>
  <sheetViews>
    <sheetView tabSelected="1" zoomScale="130" zoomScaleNormal="13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H564" sqref="H564"/>
    </sheetView>
  </sheetViews>
  <sheetFormatPr defaultRowHeight="15" x14ac:dyDescent="0.25"/>
  <cols>
    <col min="1" max="1" width="9.140625" style="124"/>
    <col min="2" max="2" width="45.5703125" style="124" customWidth="1"/>
    <col min="3" max="4" width="10.5703125" style="125" customWidth="1"/>
    <col min="5" max="5" width="10.85546875" style="147" customWidth="1"/>
    <col min="6" max="6" width="10.7109375" style="124" customWidth="1"/>
    <col min="7" max="7" width="12" style="124" customWidth="1"/>
    <col min="8" max="8" width="12.7109375" style="124" customWidth="1"/>
    <col min="9" max="16384" width="9.140625" style="124"/>
  </cols>
  <sheetData>
    <row r="1" spans="1:8" ht="63" x14ac:dyDescent="0.25">
      <c r="A1" s="1"/>
      <c r="B1" s="2"/>
      <c r="C1" s="3" t="s">
        <v>276</v>
      </c>
      <c r="D1" s="3" t="s">
        <v>277</v>
      </c>
      <c r="E1" s="133" t="s">
        <v>0</v>
      </c>
      <c r="F1" s="3" t="s">
        <v>1</v>
      </c>
      <c r="G1" s="4" t="s">
        <v>2</v>
      </c>
      <c r="H1" s="149" t="s">
        <v>329</v>
      </c>
    </row>
    <row r="2" spans="1:8" ht="15.75" x14ac:dyDescent="0.25">
      <c r="A2" s="1"/>
      <c r="B2" s="5" t="s">
        <v>3</v>
      </c>
      <c r="C2" s="101"/>
      <c r="D2" s="101"/>
      <c r="E2" s="133"/>
      <c r="F2" s="3"/>
      <c r="G2" s="6"/>
    </row>
    <row r="3" spans="1:8" x14ac:dyDescent="0.25">
      <c r="A3" s="7"/>
      <c r="B3" s="8" t="s">
        <v>4</v>
      </c>
      <c r="C3" s="9">
        <f t="shared" ref="C3:F3" si="0">SUM(C4+C8+C23+C46)</f>
        <v>2559074</v>
      </c>
      <c r="D3" s="9">
        <f t="shared" si="0"/>
        <v>2121038</v>
      </c>
      <c r="E3" s="134">
        <f t="shared" si="0"/>
        <v>2815629</v>
      </c>
      <c r="F3" s="9">
        <f t="shared" si="0"/>
        <v>2540949</v>
      </c>
      <c r="G3" s="9">
        <f>SUM(G4+G8+G23+G46)</f>
        <v>5673500</v>
      </c>
      <c r="H3" s="9">
        <f>SUM(H4+H8+H23+H46)</f>
        <v>5633936</v>
      </c>
    </row>
    <row r="4" spans="1:8" x14ac:dyDescent="0.25">
      <c r="A4" s="1"/>
      <c r="B4" s="10" t="s">
        <v>5</v>
      </c>
      <c r="C4" s="11">
        <f t="shared" ref="C4:F4" si="1">SUM(C5:C7)</f>
        <v>1650843</v>
      </c>
      <c r="D4" s="11">
        <f t="shared" si="1"/>
        <v>1710353</v>
      </c>
      <c r="E4" s="135">
        <f t="shared" si="1"/>
        <v>1783463</v>
      </c>
      <c r="F4" s="11">
        <f t="shared" si="1"/>
        <v>1872510</v>
      </c>
      <c r="G4" s="11">
        <f>SUM(G5:G7)</f>
        <v>3913000</v>
      </c>
      <c r="H4" s="11">
        <f>SUM(H5:H7)</f>
        <v>3913000</v>
      </c>
    </row>
    <row r="5" spans="1:8" x14ac:dyDescent="0.25">
      <c r="A5" s="12">
        <v>3000</v>
      </c>
      <c r="B5" s="13" t="s">
        <v>6</v>
      </c>
      <c r="C5" s="14">
        <v>1571700</v>
      </c>
      <c r="D5" s="14">
        <v>1480742</v>
      </c>
      <c r="E5" s="136">
        <v>1695123</v>
      </c>
      <c r="F5" s="14">
        <v>1642074</v>
      </c>
      <c r="G5" s="15">
        <f>'[1]Haljala eelarve'!L42+[1]TULUD!E5</f>
        <v>3600000</v>
      </c>
      <c r="H5" s="15">
        <v>3600000</v>
      </c>
    </row>
    <row r="6" spans="1:8" x14ac:dyDescent="0.25">
      <c r="A6" s="12">
        <v>3030</v>
      </c>
      <c r="B6" s="13" t="s">
        <v>7</v>
      </c>
      <c r="C6" s="14">
        <v>75427</v>
      </c>
      <c r="D6" s="14">
        <v>229611</v>
      </c>
      <c r="E6" s="136">
        <v>84140</v>
      </c>
      <c r="F6" s="14">
        <v>230436</v>
      </c>
      <c r="G6" s="15">
        <f>'[1]Haljala eelarve'!L43+[1]TULUD!E6</f>
        <v>310000</v>
      </c>
      <c r="H6" s="154">
        <v>310000</v>
      </c>
    </row>
    <row r="7" spans="1:8" x14ac:dyDescent="0.25">
      <c r="A7" s="12">
        <v>3044</v>
      </c>
      <c r="B7" s="13" t="s">
        <v>8</v>
      </c>
      <c r="C7" s="14">
        <v>3716</v>
      </c>
      <c r="D7" s="14">
        <v>0</v>
      </c>
      <c r="E7" s="136">
        <v>4200</v>
      </c>
      <c r="F7" s="14">
        <v>0</v>
      </c>
      <c r="G7" s="15">
        <f>'[1]Haljala eelarve'!L44</f>
        <v>3000</v>
      </c>
      <c r="H7" s="154">
        <v>3000</v>
      </c>
    </row>
    <row r="8" spans="1:8" x14ac:dyDescent="0.25">
      <c r="A8" s="1"/>
      <c r="B8" s="10" t="s">
        <v>9</v>
      </c>
      <c r="C8" s="11">
        <f t="shared" ref="C8" si="2">C9+C10+C17</f>
        <v>159616</v>
      </c>
      <c r="D8" s="11">
        <f t="shared" ref="D8:H8" si="3">D9+D10+D17</f>
        <v>104883</v>
      </c>
      <c r="E8" s="135">
        <f t="shared" si="3"/>
        <v>198367</v>
      </c>
      <c r="F8" s="11">
        <f t="shared" si="3"/>
        <v>164936</v>
      </c>
      <c r="G8" s="11">
        <f t="shared" si="3"/>
        <v>299300</v>
      </c>
      <c r="H8" s="11">
        <f t="shared" si="3"/>
        <v>306300</v>
      </c>
    </row>
    <row r="9" spans="1:8" x14ac:dyDescent="0.25">
      <c r="A9" s="16">
        <v>320</v>
      </c>
      <c r="B9" s="17" t="s">
        <v>10</v>
      </c>
      <c r="C9" s="18">
        <v>3443</v>
      </c>
      <c r="D9" s="18">
        <v>8295</v>
      </c>
      <c r="E9" s="137">
        <v>5735</v>
      </c>
      <c r="F9" s="18">
        <v>8329</v>
      </c>
      <c r="G9" s="18">
        <f>'[1]Haljala eelarve'!L46+[1]TULUD!E9</f>
        <v>13500</v>
      </c>
      <c r="H9" s="18">
        <v>13500</v>
      </c>
    </row>
    <row r="10" spans="1:8" x14ac:dyDescent="0.25">
      <c r="A10" s="16">
        <v>322</v>
      </c>
      <c r="B10" s="17" t="s">
        <v>11</v>
      </c>
      <c r="C10" s="18">
        <f t="shared" ref="C10:F10" si="4">SUM(C11:C16)</f>
        <v>149221</v>
      </c>
      <c r="D10" s="18">
        <f t="shared" si="4"/>
        <v>93410</v>
      </c>
      <c r="E10" s="137">
        <f t="shared" si="4"/>
        <v>186259</v>
      </c>
      <c r="F10" s="18">
        <f t="shared" si="4"/>
        <v>149532</v>
      </c>
      <c r="G10" s="18">
        <f>SUM(G11:G16)</f>
        <v>278800</v>
      </c>
      <c r="H10" s="18">
        <f>SUM(H11:H16)</f>
        <v>285800</v>
      </c>
    </row>
    <row r="11" spans="1:8" x14ac:dyDescent="0.25">
      <c r="A11" s="12">
        <v>3220</v>
      </c>
      <c r="B11" s="13" t="s">
        <v>12</v>
      </c>
      <c r="C11" s="14">
        <v>132265</v>
      </c>
      <c r="D11" s="14">
        <v>64333</v>
      </c>
      <c r="E11" s="136">
        <v>166209</v>
      </c>
      <c r="F11" s="14">
        <v>62274</v>
      </c>
      <c r="G11" s="14">
        <f>'[1]Haljala eelarve'!L50+[1]TULUD!E11</f>
        <v>231000</v>
      </c>
      <c r="H11" s="14">
        <v>231000</v>
      </c>
    </row>
    <row r="12" spans="1:8" x14ac:dyDescent="0.25">
      <c r="A12" s="12">
        <v>3221</v>
      </c>
      <c r="B12" s="13" t="s">
        <v>13</v>
      </c>
      <c r="C12" s="14">
        <v>12295</v>
      </c>
      <c r="D12" s="14">
        <v>60</v>
      </c>
      <c r="E12" s="136">
        <v>13855</v>
      </c>
      <c r="F12" s="14">
        <v>0</v>
      </c>
      <c r="G12" s="14">
        <f>'[1]Haljala eelarve'!L57</f>
        <v>10000</v>
      </c>
      <c r="H12" s="156">
        <v>15000</v>
      </c>
    </row>
    <row r="13" spans="1:8" x14ac:dyDescent="0.25">
      <c r="A13" s="12">
        <v>3222</v>
      </c>
      <c r="B13" s="13" t="s">
        <v>14</v>
      </c>
      <c r="C13" s="14">
        <v>2745</v>
      </c>
      <c r="D13" s="14">
        <v>10765</v>
      </c>
      <c r="E13" s="136">
        <v>3800</v>
      </c>
      <c r="F13" s="14">
        <v>11564</v>
      </c>
      <c r="G13" s="15">
        <f>'[1]Haljala eelarve'!L58+[1]TULUD!E13</f>
        <v>13000</v>
      </c>
      <c r="H13" s="156">
        <v>15000</v>
      </c>
    </row>
    <row r="14" spans="1:8" x14ac:dyDescent="0.25">
      <c r="A14" s="12">
        <v>3224</v>
      </c>
      <c r="B14" s="13" t="s">
        <v>15</v>
      </c>
      <c r="C14" s="14">
        <v>0</v>
      </c>
      <c r="D14" s="14">
        <v>882</v>
      </c>
      <c r="E14" s="136">
        <v>0</v>
      </c>
      <c r="F14" s="14">
        <v>4225</v>
      </c>
      <c r="G14" s="15">
        <f>[1]TULUD!E14</f>
        <v>800</v>
      </c>
      <c r="H14" s="155">
        <v>800</v>
      </c>
    </row>
    <row r="15" spans="1:8" x14ac:dyDescent="0.25">
      <c r="A15" s="12">
        <v>3225</v>
      </c>
      <c r="B15" s="13" t="s">
        <v>16</v>
      </c>
      <c r="C15" s="14">
        <v>1916</v>
      </c>
      <c r="D15" s="14">
        <v>14905</v>
      </c>
      <c r="E15" s="136">
        <v>2395</v>
      </c>
      <c r="F15" s="14">
        <v>67272</v>
      </c>
      <c r="G15" s="15">
        <f>'[1]Haljala eelarve'!L59+[1]TULUD!E15</f>
        <v>21500</v>
      </c>
      <c r="H15" s="154">
        <v>21500</v>
      </c>
    </row>
    <row r="16" spans="1:8" x14ac:dyDescent="0.25">
      <c r="A16" s="12">
        <v>3229</v>
      </c>
      <c r="B16" s="13" t="s">
        <v>17</v>
      </c>
      <c r="C16" s="14">
        <v>0</v>
      </c>
      <c r="D16" s="14">
        <v>2465</v>
      </c>
      <c r="E16" s="136">
        <v>0</v>
      </c>
      <c r="F16" s="14">
        <v>4197</v>
      </c>
      <c r="G16" s="15">
        <f>[1]TULUD!E16</f>
        <v>2500</v>
      </c>
      <c r="H16" s="154">
        <v>2500</v>
      </c>
    </row>
    <row r="17" spans="1:8" x14ac:dyDescent="0.25">
      <c r="A17" s="16">
        <v>323</v>
      </c>
      <c r="B17" s="17" t="s">
        <v>18</v>
      </c>
      <c r="C17" s="18">
        <f t="shared" ref="C17:F17" si="5">SUM(C18:C22)</f>
        <v>6952</v>
      </c>
      <c r="D17" s="18">
        <f t="shared" si="5"/>
        <v>3178</v>
      </c>
      <c r="E17" s="137">
        <f t="shared" si="5"/>
        <v>6373</v>
      </c>
      <c r="F17" s="18">
        <f t="shared" si="5"/>
        <v>7075</v>
      </c>
      <c r="G17" s="18">
        <f>SUM(G18:G22)</f>
        <v>7000</v>
      </c>
      <c r="H17" s="18">
        <f>SUM(H18:H22)</f>
        <v>7000</v>
      </c>
    </row>
    <row r="18" spans="1:8" x14ac:dyDescent="0.25">
      <c r="A18" s="12">
        <v>3230</v>
      </c>
      <c r="B18" s="13" t="s">
        <v>19</v>
      </c>
      <c r="C18" s="14">
        <v>0</v>
      </c>
      <c r="D18" s="14">
        <v>354</v>
      </c>
      <c r="E18" s="136">
        <v>0</v>
      </c>
      <c r="F18" s="14">
        <v>4985</v>
      </c>
      <c r="G18" s="15">
        <f>[1]TULUD!E18</f>
        <v>500</v>
      </c>
      <c r="H18" s="155">
        <v>500</v>
      </c>
    </row>
    <row r="19" spans="1:8" x14ac:dyDescent="0.25">
      <c r="A19" s="12">
        <v>3232</v>
      </c>
      <c r="B19" s="13" t="s">
        <v>20</v>
      </c>
      <c r="C19" s="14">
        <v>0</v>
      </c>
      <c r="D19" s="14">
        <v>293</v>
      </c>
      <c r="E19" s="136">
        <v>0</v>
      </c>
      <c r="F19" s="14">
        <v>347</v>
      </c>
      <c r="G19" s="15">
        <f>[1]TULUD!E19</f>
        <v>300</v>
      </c>
      <c r="H19" s="154">
        <v>300</v>
      </c>
    </row>
    <row r="20" spans="1:8" x14ac:dyDescent="0.25">
      <c r="A20" s="12">
        <v>3233</v>
      </c>
      <c r="B20" s="13" t="s">
        <v>21</v>
      </c>
      <c r="C20" s="14">
        <v>6549</v>
      </c>
      <c r="D20" s="14">
        <v>2531</v>
      </c>
      <c r="E20" s="136">
        <v>5645</v>
      </c>
      <c r="F20" s="14">
        <v>1743</v>
      </c>
      <c r="G20" s="15">
        <f>'[1]Haljala eelarve'!L61+[1]TULUD!E20</f>
        <v>6000</v>
      </c>
      <c r="H20" s="155">
        <v>6000</v>
      </c>
    </row>
    <row r="21" spans="1:8" x14ac:dyDescent="0.25">
      <c r="A21" s="12">
        <v>3237</v>
      </c>
      <c r="B21" s="13" t="s">
        <v>22</v>
      </c>
      <c r="C21" s="14">
        <v>96</v>
      </c>
      <c r="D21" s="14">
        <v>0</v>
      </c>
      <c r="E21" s="136">
        <v>115</v>
      </c>
      <c r="F21" s="14">
        <v>0</v>
      </c>
      <c r="G21" s="15">
        <f>'[1]Haljala eelarve'!L62</f>
        <v>100</v>
      </c>
      <c r="H21" s="155">
        <v>100</v>
      </c>
    </row>
    <row r="22" spans="1:8" x14ac:dyDescent="0.25">
      <c r="A22" s="12">
        <v>3238</v>
      </c>
      <c r="B22" s="13" t="s">
        <v>23</v>
      </c>
      <c r="C22" s="14">
        <v>307</v>
      </c>
      <c r="D22" s="14">
        <v>0</v>
      </c>
      <c r="E22" s="136">
        <v>613</v>
      </c>
      <c r="F22" s="14">
        <v>0</v>
      </c>
      <c r="G22" s="15">
        <f>'[1]Haljala eelarve'!L63</f>
        <v>100</v>
      </c>
      <c r="H22" s="155">
        <v>100</v>
      </c>
    </row>
    <row r="23" spans="1:8" x14ac:dyDescent="0.25">
      <c r="A23" s="1"/>
      <c r="B23" s="5" t="s">
        <v>24</v>
      </c>
      <c r="C23" s="11">
        <f t="shared" ref="C23:F23" si="6">C24+C25</f>
        <v>700665</v>
      </c>
      <c r="D23" s="11">
        <f t="shared" si="6"/>
        <v>301911</v>
      </c>
      <c r="E23" s="135">
        <f t="shared" si="6"/>
        <v>824690</v>
      </c>
      <c r="F23" s="11">
        <f t="shared" si="6"/>
        <v>497606</v>
      </c>
      <c r="G23" s="11">
        <f>G24+G25</f>
        <v>1444700</v>
      </c>
      <c r="H23" s="11">
        <f>H24+H25</f>
        <v>1398136</v>
      </c>
    </row>
    <row r="24" spans="1:8" x14ac:dyDescent="0.25">
      <c r="A24" s="12">
        <v>3500</v>
      </c>
      <c r="B24" s="19" t="s">
        <v>25</v>
      </c>
      <c r="C24" s="102">
        <v>25466</v>
      </c>
      <c r="D24" s="20">
        <v>10284</v>
      </c>
      <c r="E24" s="136">
        <v>85411</v>
      </c>
      <c r="F24" s="20">
        <v>168000</v>
      </c>
      <c r="G24" s="20">
        <v>47600</v>
      </c>
      <c r="H24" s="152">
        <v>47600</v>
      </c>
    </row>
    <row r="25" spans="1:8" x14ac:dyDescent="0.25">
      <c r="A25" s="16">
        <v>352</v>
      </c>
      <c r="B25" s="21" t="s">
        <v>26</v>
      </c>
      <c r="C25" s="18">
        <f t="shared" ref="C25:F25" si="7">C26+C45</f>
        <v>675199</v>
      </c>
      <c r="D25" s="18">
        <f t="shared" si="7"/>
        <v>291627</v>
      </c>
      <c r="E25" s="137">
        <f t="shared" si="7"/>
        <v>739279</v>
      </c>
      <c r="F25" s="18">
        <f t="shared" si="7"/>
        <v>329606</v>
      </c>
      <c r="G25" s="18">
        <f t="shared" ref="G25:H25" si="8">G26+G45</f>
        <v>1397100</v>
      </c>
      <c r="H25" s="18">
        <f t="shared" si="8"/>
        <v>1350536</v>
      </c>
    </row>
    <row r="26" spans="1:8" x14ac:dyDescent="0.25">
      <c r="A26" s="12">
        <v>352000</v>
      </c>
      <c r="B26" s="22" t="s">
        <v>27</v>
      </c>
      <c r="C26" s="14">
        <f t="shared" ref="C26:F26" si="9">SUM(C27:C44)</f>
        <v>597394</v>
      </c>
      <c r="D26" s="14">
        <f t="shared" si="9"/>
        <v>291627</v>
      </c>
      <c r="E26" s="136">
        <f t="shared" si="9"/>
        <v>669034</v>
      </c>
      <c r="F26" s="14">
        <f t="shared" si="9"/>
        <v>329606</v>
      </c>
      <c r="G26" s="14">
        <f>SUM(G27:G44)</f>
        <v>1255975</v>
      </c>
      <c r="H26" s="14">
        <f>SUM(H27:H44)</f>
        <v>1231567</v>
      </c>
    </row>
    <row r="27" spans="1:8" x14ac:dyDescent="0.25">
      <c r="A27" s="12"/>
      <c r="B27" s="23" t="s">
        <v>308</v>
      </c>
      <c r="C27" s="24">
        <v>355125</v>
      </c>
      <c r="D27" s="24">
        <v>143336</v>
      </c>
      <c r="E27" s="136">
        <v>396750</v>
      </c>
      <c r="F27" s="14">
        <v>158183</v>
      </c>
      <c r="G27" s="24">
        <v>636181</v>
      </c>
      <c r="H27" s="24">
        <v>636181</v>
      </c>
    </row>
    <row r="28" spans="1:8" x14ac:dyDescent="0.25">
      <c r="A28" s="12"/>
      <c r="B28" s="23" t="s">
        <v>309</v>
      </c>
      <c r="C28" s="24">
        <v>35794</v>
      </c>
      <c r="D28" s="24">
        <v>0</v>
      </c>
      <c r="E28" s="136">
        <v>20478</v>
      </c>
      <c r="F28" s="14">
        <v>0</v>
      </c>
      <c r="G28" s="24">
        <v>0</v>
      </c>
      <c r="H28" s="24">
        <v>0</v>
      </c>
    </row>
    <row r="29" spans="1:8" x14ac:dyDescent="0.25">
      <c r="A29" s="12"/>
      <c r="B29" s="23" t="s">
        <v>310</v>
      </c>
      <c r="C29" s="24">
        <v>32315</v>
      </c>
      <c r="D29" s="24">
        <v>13714</v>
      </c>
      <c r="E29" s="136">
        <v>32315</v>
      </c>
      <c r="F29" s="14">
        <v>13714</v>
      </c>
      <c r="G29" s="24">
        <v>46029</v>
      </c>
      <c r="H29" s="24">
        <v>46029</v>
      </c>
    </row>
    <row r="30" spans="1:8" x14ac:dyDescent="0.25">
      <c r="A30" s="12"/>
      <c r="B30" s="23" t="s">
        <v>311</v>
      </c>
      <c r="C30" s="24">
        <v>4011</v>
      </c>
      <c r="D30" s="24">
        <v>1148</v>
      </c>
      <c r="E30" s="136">
        <v>4011</v>
      </c>
      <c r="F30" s="14">
        <v>1148</v>
      </c>
      <c r="G30" s="24">
        <v>5159</v>
      </c>
      <c r="H30" s="24">
        <v>5159</v>
      </c>
    </row>
    <row r="31" spans="1:8" x14ac:dyDescent="0.25">
      <c r="A31" s="12"/>
      <c r="B31" s="23" t="s">
        <v>312</v>
      </c>
      <c r="C31" s="24">
        <v>14478</v>
      </c>
      <c r="D31" s="24">
        <v>3249</v>
      </c>
      <c r="E31" s="136">
        <v>14478</v>
      </c>
      <c r="F31" s="14">
        <v>3420</v>
      </c>
      <c r="G31" s="24">
        <v>17043</v>
      </c>
      <c r="H31" s="24">
        <v>17043</v>
      </c>
    </row>
    <row r="32" spans="1:8" x14ac:dyDescent="0.25">
      <c r="A32" s="12"/>
      <c r="B32" s="23" t="s">
        <v>313</v>
      </c>
      <c r="C32" s="24">
        <v>34535</v>
      </c>
      <c r="D32" s="24">
        <v>7781</v>
      </c>
      <c r="E32" s="136">
        <v>34535</v>
      </c>
      <c r="F32" s="14">
        <v>8054</v>
      </c>
      <c r="G32" s="24">
        <v>52150</v>
      </c>
      <c r="H32" s="24">
        <v>52150</v>
      </c>
    </row>
    <row r="33" spans="1:8" x14ac:dyDescent="0.25">
      <c r="A33" s="12"/>
      <c r="B33" s="23" t="s">
        <v>314</v>
      </c>
      <c r="C33" s="24">
        <v>0</v>
      </c>
      <c r="D33" s="24">
        <v>0</v>
      </c>
      <c r="E33" s="136">
        <v>0</v>
      </c>
      <c r="F33" s="14">
        <v>0</v>
      </c>
      <c r="G33" s="24">
        <v>27768</v>
      </c>
      <c r="H33" s="24">
        <v>27768</v>
      </c>
    </row>
    <row r="34" spans="1:8" x14ac:dyDescent="0.25">
      <c r="A34" s="12"/>
      <c r="B34" s="23" t="s">
        <v>28</v>
      </c>
      <c r="C34" s="24">
        <v>0</v>
      </c>
      <c r="D34" s="24">
        <v>0</v>
      </c>
      <c r="E34" s="136">
        <v>9605</v>
      </c>
      <c r="F34" s="14">
        <v>2031</v>
      </c>
      <c r="G34" s="24">
        <v>76851</v>
      </c>
      <c r="H34" s="24">
        <v>76851</v>
      </c>
    </row>
    <row r="35" spans="1:8" x14ac:dyDescent="0.25">
      <c r="A35" s="12"/>
      <c r="B35" s="23" t="s">
        <v>29</v>
      </c>
      <c r="C35" s="24">
        <v>0</v>
      </c>
      <c r="D35" s="24">
        <v>0</v>
      </c>
      <c r="E35" s="136">
        <v>1746</v>
      </c>
      <c r="F35" s="14">
        <v>2603</v>
      </c>
      <c r="G35" s="24">
        <v>4810</v>
      </c>
      <c r="H35" s="24">
        <v>4810</v>
      </c>
    </row>
    <row r="36" spans="1:8" x14ac:dyDescent="0.25">
      <c r="A36" s="12"/>
      <c r="B36" s="23" t="s">
        <v>30</v>
      </c>
      <c r="C36" s="24">
        <v>0</v>
      </c>
      <c r="D36" s="24">
        <v>0</v>
      </c>
      <c r="E36" s="136">
        <v>26803</v>
      </c>
      <c r="F36" s="14">
        <v>7555</v>
      </c>
      <c r="G36" s="24">
        <v>78716</v>
      </c>
      <c r="H36" s="168">
        <v>78301</v>
      </c>
    </row>
    <row r="37" spans="1:8" x14ac:dyDescent="0.25">
      <c r="A37" s="12"/>
      <c r="B37" s="23" t="s">
        <v>318</v>
      </c>
      <c r="C37" s="24">
        <v>19651</v>
      </c>
      <c r="D37" s="24">
        <v>4083</v>
      </c>
      <c r="E37" s="136">
        <v>20614</v>
      </c>
      <c r="F37" s="14">
        <v>4647</v>
      </c>
      <c r="G37" s="24">
        <v>11049</v>
      </c>
      <c r="H37" s="24">
        <v>11049</v>
      </c>
    </row>
    <row r="38" spans="1:8" x14ac:dyDescent="0.25">
      <c r="A38" s="12"/>
      <c r="B38" s="23" t="s">
        <v>31</v>
      </c>
      <c r="C38" s="24">
        <v>9366</v>
      </c>
      <c r="D38" s="24">
        <v>0</v>
      </c>
      <c r="E38" s="136">
        <v>14643</v>
      </c>
      <c r="F38" s="14">
        <v>1168</v>
      </c>
      <c r="G38" s="24">
        <v>1665</v>
      </c>
      <c r="H38" s="24">
        <v>1665</v>
      </c>
    </row>
    <row r="39" spans="1:8" x14ac:dyDescent="0.25">
      <c r="A39" s="12"/>
      <c r="B39" s="23" t="s">
        <v>32</v>
      </c>
      <c r="C39" s="24">
        <v>2786</v>
      </c>
      <c r="D39" s="24">
        <v>401</v>
      </c>
      <c r="E39" s="136">
        <v>4630</v>
      </c>
      <c r="F39" s="14">
        <v>552</v>
      </c>
      <c r="G39" s="24">
        <v>4978</v>
      </c>
      <c r="H39" s="24">
        <v>4978</v>
      </c>
    </row>
    <row r="40" spans="1:8" x14ac:dyDescent="0.25">
      <c r="A40" s="12"/>
      <c r="B40" s="23" t="s">
        <v>315</v>
      </c>
      <c r="C40" s="24">
        <v>0</v>
      </c>
      <c r="D40" s="24">
        <v>0</v>
      </c>
      <c r="E40" s="136">
        <v>0</v>
      </c>
      <c r="F40" s="14">
        <v>0</v>
      </c>
      <c r="G40" s="24">
        <v>14361</v>
      </c>
      <c r="H40" s="168">
        <v>14550</v>
      </c>
    </row>
    <row r="41" spans="1:8" x14ac:dyDescent="0.25">
      <c r="A41" s="12"/>
      <c r="B41" s="23" t="s">
        <v>316</v>
      </c>
      <c r="C41" s="24">
        <v>0</v>
      </c>
      <c r="D41" s="24">
        <v>0</v>
      </c>
      <c r="E41" s="136">
        <v>0</v>
      </c>
      <c r="F41" s="14">
        <v>0</v>
      </c>
      <c r="G41" s="24">
        <v>63802</v>
      </c>
      <c r="H41" s="168">
        <v>51042</v>
      </c>
    </row>
    <row r="42" spans="1:8" x14ac:dyDescent="0.25">
      <c r="A42" s="12"/>
      <c r="B42" s="23" t="s">
        <v>33</v>
      </c>
      <c r="C42" s="24">
        <v>96</v>
      </c>
      <c r="D42" s="24">
        <v>49</v>
      </c>
      <c r="E42" s="136">
        <v>109</v>
      </c>
      <c r="F42" s="14">
        <v>62</v>
      </c>
      <c r="G42" s="24">
        <v>631</v>
      </c>
      <c r="H42" s="24">
        <v>631</v>
      </c>
    </row>
    <row r="43" spans="1:8" x14ac:dyDescent="0.25">
      <c r="A43" s="12"/>
      <c r="B43" s="23" t="s">
        <v>317</v>
      </c>
      <c r="C43" s="24">
        <v>0</v>
      </c>
      <c r="D43" s="24">
        <v>0</v>
      </c>
      <c r="E43" s="136">
        <v>4118</v>
      </c>
      <c r="F43" s="14">
        <v>7306</v>
      </c>
      <c r="G43" s="24">
        <v>11422</v>
      </c>
      <c r="H43" s="168">
        <v>0</v>
      </c>
    </row>
    <row r="44" spans="1:8" x14ac:dyDescent="0.25">
      <c r="A44" s="12"/>
      <c r="B44" s="23" t="s">
        <v>34</v>
      </c>
      <c r="C44" s="24">
        <v>89237</v>
      </c>
      <c r="D44" s="24">
        <v>117866</v>
      </c>
      <c r="E44" s="136">
        <v>84199</v>
      </c>
      <c r="F44" s="14">
        <v>119163</v>
      </c>
      <c r="G44" s="24">
        <v>203360</v>
      </c>
      <c r="H44" s="24">
        <v>203360</v>
      </c>
    </row>
    <row r="45" spans="1:8" x14ac:dyDescent="0.25">
      <c r="A45" s="12">
        <v>352001</v>
      </c>
      <c r="B45" s="22" t="s">
        <v>35</v>
      </c>
      <c r="C45" s="14">
        <v>77805</v>
      </c>
      <c r="D45" s="14">
        <v>0</v>
      </c>
      <c r="E45" s="136">
        <v>70245</v>
      </c>
      <c r="F45" s="14">
        <v>0</v>
      </c>
      <c r="G45" s="15">
        <v>141125</v>
      </c>
      <c r="H45" s="167">
        <v>118969</v>
      </c>
    </row>
    <row r="46" spans="1:8" x14ac:dyDescent="0.25">
      <c r="A46" s="1"/>
      <c r="B46" s="5" t="s">
        <v>36</v>
      </c>
      <c r="C46" s="11">
        <f t="shared" ref="C46:H46" si="10">SUM(C47:C48)</f>
        <v>47950</v>
      </c>
      <c r="D46" s="11">
        <f t="shared" si="10"/>
        <v>3891</v>
      </c>
      <c r="E46" s="135">
        <f t="shared" si="10"/>
        <v>9109</v>
      </c>
      <c r="F46" s="11">
        <f t="shared" si="10"/>
        <v>5897</v>
      </c>
      <c r="G46" s="11">
        <f t="shared" si="10"/>
        <v>16500</v>
      </c>
      <c r="H46" s="11">
        <f t="shared" si="10"/>
        <v>16500</v>
      </c>
    </row>
    <row r="47" spans="1:8" x14ac:dyDescent="0.25">
      <c r="A47" s="12">
        <v>382</v>
      </c>
      <c r="B47" s="22" t="s">
        <v>37</v>
      </c>
      <c r="C47" s="14">
        <v>10823</v>
      </c>
      <c r="D47" s="14">
        <v>3767</v>
      </c>
      <c r="E47" s="136">
        <v>7576</v>
      </c>
      <c r="F47" s="14">
        <v>4202</v>
      </c>
      <c r="G47" s="15">
        <f>'[1]Haljala eelarve'!L78+[1]TULUD!E28</f>
        <v>14500</v>
      </c>
      <c r="H47" s="15">
        <v>14500</v>
      </c>
    </row>
    <row r="48" spans="1:8" x14ac:dyDescent="0.25">
      <c r="A48" s="12">
        <v>388</v>
      </c>
      <c r="B48" s="22" t="s">
        <v>38</v>
      </c>
      <c r="C48" s="14">
        <v>37127</v>
      </c>
      <c r="D48" s="14">
        <v>124</v>
      </c>
      <c r="E48" s="136">
        <v>1533</v>
      </c>
      <c r="F48" s="14">
        <v>1695</v>
      </c>
      <c r="G48" s="14">
        <f>'[1]Haljala eelarve'!L80+[1]TULUD!E29</f>
        <v>2000</v>
      </c>
      <c r="H48" s="154">
        <v>2000</v>
      </c>
    </row>
    <row r="49" spans="1:95" x14ac:dyDescent="0.25">
      <c r="E49" s="125"/>
      <c r="F49" s="126"/>
      <c r="G49" s="126"/>
    </row>
    <row r="50" spans="1:95" x14ac:dyDescent="0.25">
      <c r="E50" s="125"/>
      <c r="F50" s="126"/>
      <c r="G50" s="126"/>
    </row>
    <row r="51" spans="1:95" ht="63" x14ac:dyDescent="0.25">
      <c r="A51" s="1"/>
      <c r="B51" s="1"/>
      <c r="C51" s="25" t="s">
        <v>278</v>
      </c>
      <c r="D51" s="25" t="s">
        <v>279</v>
      </c>
      <c r="E51" s="138" t="s">
        <v>39</v>
      </c>
      <c r="F51" s="25" t="s">
        <v>40</v>
      </c>
      <c r="G51" s="25" t="s">
        <v>41</v>
      </c>
      <c r="H51" s="159" t="s">
        <v>329</v>
      </c>
    </row>
    <row r="52" spans="1:95" x14ac:dyDescent="0.25">
      <c r="A52" s="1" t="s">
        <v>42</v>
      </c>
      <c r="B52" s="5" t="s">
        <v>43</v>
      </c>
      <c r="C52" s="101"/>
      <c r="D52" s="101"/>
      <c r="E52" s="139"/>
      <c r="F52" s="27"/>
      <c r="G52" s="27"/>
    </row>
    <row r="53" spans="1:95" x14ac:dyDescent="0.25">
      <c r="A53" s="1" t="s">
        <v>42</v>
      </c>
      <c r="B53" s="28" t="s">
        <v>44</v>
      </c>
      <c r="C53" s="29">
        <f>SUM(C54+C101+C119+C137+C157+C193+C196+C345+C457)</f>
        <v>-2435658</v>
      </c>
      <c r="D53" s="29">
        <f>SUM(D54+D101+D119+D137+D157+D196+D345+D457)</f>
        <v>-1964568</v>
      </c>
      <c r="E53" s="140">
        <f>SUM(E54+E101+E119+E137+E157+E193+E196+E345+E457)</f>
        <v>-2727635</v>
      </c>
      <c r="F53" s="29">
        <f>SUM(F54+F101+F119+F137+F157+F193+F196+F345+F457)</f>
        <v>-2210516</v>
      </c>
      <c r="G53" s="29">
        <f>SUM(G54+G101+G119+G137+G157+G196+G345+G457)</f>
        <v>-5091861.5</v>
      </c>
      <c r="H53" s="29">
        <f>SUM(H54+H101+H119+H137+H157+H196+H345+H457)</f>
        <v>-5149460</v>
      </c>
    </row>
    <row r="54" spans="1:95" x14ac:dyDescent="0.25">
      <c r="A54" s="30" t="s">
        <v>45</v>
      </c>
      <c r="B54" s="31" t="s">
        <v>46</v>
      </c>
      <c r="C54" s="32">
        <f t="shared" ref="C54:H54" si="11">SUM(C55+C63+C83+C85+C88+C92)</f>
        <v>-308866</v>
      </c>
      <c r="D54" s="32">
        <f t="shared" si="11"/>
        <v>-378552</v>
      </c>
      <c r="E54" s="32">
        <f t="shared" si="11"/>
        <v>-430768</v>
      </c>
      <c r="F54" s="32">
        <f t="shared" si="11"/>
        <v>-446506</v>
      </c>
      <c r="G54" s="32">
        <f t="shared" si="11"/>
        <v>-827087</v>
      </c>
      <c r="H54" s="32">
        <f t="shared" si="11"/>
        <v>-823481</v>
      </c>
    </row>
    <row r="55" spans="1:95" x14ac:dyDescent="0.25">
      <c r="A55" s="31" t="s">
        <v>47</v>
      </c>
      <c r="B55" s="31" t="s">
        <v>48</v>
      </c>
      <c r="C55" s="32">
        <f t="shared" ref="C55:F55" si="12">SUM(C56:C62)</f>
        <v>-8263</v>
      </c>
      <c r="D55" s="32">
        <f t="shared" si="12"/>
        <v>-25122</v>
      </c>
      <c r="E55" s="32">
        <f t="shared" si="12"/>
        <v>-13428</v>
      </c>
      <c r="F55" s="32">
        <f t="shared" si="12"/>
        <v>-32716</v>
      </c>
      <c r="G55" s="32">
        <f>SUM(G56:G62)</f>
        <v>-39636</v>
      </c>
      <c r="H55" s="32">
        <f>SUM(H56:H62)</f>
        <v>-39486</v>
      </c>
    </row>
    <row r="56" spans="1:95" s="158" customFormat="1" ht="15" customHeight="1" x14ac:dyDescent="0.2">
      <c r="A56" s="12">
        <v>5000</v>
      </c>
      <c r="B56" s="12" t="s">
        <v>49</v>
      </c>
      <c r="C56" s="106">
        <v>-4739</v>
      </c>
      <c r="D56" s="106">
        <v>-16948</v>
      </c>
      <c r="E56" s="50">
        <v>-9065</v>
      </c>
      <c r="F56" s="33">
        <v>-20233</v>
      </c>
      <c r="G56" s="33">
        <v>-25668</v>
      </c>
      <c r="H56" s="33">
        <v>-25668</v>
      </c>
    </row>
    <row r="57" spans="1:95" s="158" customFormat="1" ht="15" customHeight="1" x14ac:dyDescent="0.2">
      <c r="A57" s="12">
        <v>506</v>
      </c>
      <c r="B57" s="12" t="s">
        <v>50</v>
      </c>
      <c r="C57" s="106">
        <v>-1597</v>
      </c>
      <c r="D57" s="106">
        <v>-5539</v>
      </c>
      <c r="E57" s="50">
        <v>-3179</v>
      </c>
      <c r="F57" s="33">
        <v>-5395</v>
      </c>
      <c r="G57" s="33">
        <v>-10118</v>
      </c>
      <c r="H57" s="33">
        <v>-10118</v>
      </c>
    </row>
    <row r="58" spans="1:95" s="158" customFormat="1" ht="15" customHeight="1" x14ac:dyDescent="0.2">
      <c r="A58" s="12">
        <v>5500</v>
      </c>
      <c r="B58" s="12" t="s">
        <v>51</v>
      </c>
      <c r="C58" s="106">
        <v>0</v>
      </c>
      <c r="D58" s="106">
        <v>-1929</v>
      </c>
      <c r="E58" s="50">
        <v>0</v>
      </c>
      <c r="F58" s="33">
        <v>-6440</v>
      </c>
      <c r="G58" s="33">
        <v>-2500</v>
      </c>
      <c r="H58" s="33">
        <v>-2500</v>
      </c>
    </row>
    <row r="59" spans="1:95" s="158" customFormat="1" ht="15" customHeight="1" x14ac:dyDescent="0.2">
      <c r="A59" s="12">
        <v>5502</v>
      </c>
      <c r="B59" s="12" t="s">
        <v>102</v>
      </c>
      <c r="C59" s="106">
        <v>-84</v>
      </c>
      <c r="D59" s="106">
        <v>0</v>
      </c>
      <c r="E59" s="50">
        <v>0</v>
      </c>
      <c r="F59" s="33">
        <v>0</v>
      </c>
      <c r="G59" s="33">
        <v>0</v>
      </c>
      <c r="H59" s="33">
        <v>0</v>
      </c>
    </row>
    <row r="60" spans="1:95" s="158" customFormat="1" ht="15" customHeight="1" x14ac:dyDescent="0.2">
      <c r="A60" s="12">
        <v>5504</v>
      </c>
      <c r="B60" s="12" t="s">
        <v>52</v>
      </c>
      <c r="C60" s="106">
        <v>-1242</v>
      </c>
      <c r="D60" s="106">
        <v>0</v>
      </c>
      <c r="E60" s="50">
        <v>-884</v>
      </c>
      <c r="F60" s="33">
        <v>0</v>
      </c>
      <c r="G60" s="33">
        <v>-1200</v>
      </c>
      <c r="H60" s="33">
        <v>-1200</v>
      </c>
    </row>
    <row r="61" spans="1:95" s="158" customFormat="1" ht="15" customHeight="1" x14ac:dyDescent="0.2">
      <c r="A61" s="12">
        <v>5513</v>
      </c>
      <c r="B61" s="12" t="s">
        <v>53</v>
      </c>
      <c r="C61" s="106">
        <v>-601</v>
      </c>
      <c r="D61" s="106">
        <v>-706</v>
      </c>
      <c r="E61" s="50">
        <v>-300</v>
      </c>
      <c r="F61" s="33">
        <v>-401</v>
      </c>
      <c r="G61" s="33">
        <v>-150</v>
      </c>
      <c r="H61" s="157">
        <v>0</v>
      </c>
    </row>
    <row r="62" spans="1:95" s="158" customFormat="1" ht="15" customHeight="1" x14ac:dyDescent="0.2">
      <c r="A62" s="12">
        <v>5514</v>
      </c>
      <c r="B62" s="12" t="s">
        <v>62</v>
      </c>
      <c r="C62" s="106">
        <v>0</v>
      </c>
      <c r="D62" s="106">
        <v>0</v>
      </c>
      <c r="E62" s="50">
        <v>0</v>
      </c>
      <c r="F62" s="33">
        <v>-247</v>
      </c>
      <c r="G62" s="33">
        <v>0</v>
      </c>
      <c r="H62" s="33">
        <v>0</v>
      </c>
    </row>
    <row r="63" spans="1:95" x14ac:dyDescent="0.25">
      <c r="A63" s="31" t="s">
        <v>54</v>
      </c>
      <c r="B63" s="31" t="s">
        <v>55</v>
      </c>
      <c r="C63" s="32">
        <f t="shared" ref="C63:D63" si="13">SUM(C65:C82)</f>
        <v>-291621</v>
      </c>
      <c r="D63" s="32">
        <f t="shared" si="13"/>
        <v>-314200</v>
      </c>
      <c r="E63" s="32">
        <f>SUM(E64:E82)</f>
        <v>-405197</v>
      </c>
      <c r="F63" s="32">
        <f>SUM(F64:F82)</f>
        <v>-368680</v>
      </c>
      <c r="G63" s="32">
        <f>SUM(G65:G82)</f>
        <v>-670349</v>
      </c>
      <c r="H63" s="32">
        <f>SUM(H65:H82)</f>
        <v>-670349</v>
      </c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</row>
    <row r="64" spans="1:95" s="129" customFormat="1" ht="15" customHeight="1" x14ac:dyDescent="0.2">
      <c r="A64" s="49">
        <v>4500</v>
      </c>
      <c r="B64" s="49" t="s">
        <v>92</v>
      </c>
      <c r="C64" s="50">
        <v>0</v>
      </c>
      <c r="D64" s="50">
        <v>0</v>
      </c>
      <c r="E64" s="50">
        <v>-75000</v>
      </c>
      <c r="F64" s="50">
        <v>0</v>
      </c>
      <c r="G64" s="50">
        <v>0</v>
      </c>
      <c r="H64" s="50">
        <v>0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</row>
    <row r="65" spans="1:95" s="131" customFormat="1" ht="15" customHeight="1" x14ac:dyDescent="0.2">
      <c r="A65" s="12">
        <v>5000</v>
      </c>
      <c r="B65" s="12" t="s">
        <v>49</v>
      </c>
      <c r="C65" s="106">
        <v>-24227</v>
      </c>
      <c r="D65" s="106">
        <v>-26202</v>
      </c>
      <c r="E65" s="50">
        <v>-26600</v>
      </c>
      <c r="F65" s="33">
        <v>-41595</v>
      </c>
      <c r="G65" s="33">
        <v>-33600</v>
      </c>
      <c r="H65" s="33">
        <v>-33600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</row>
    <row r="66" spans="1:95" s="131" customFormat="1" ht="15" customHeight="1" x14ac:dyDescent="0.2">
      <c r="A66" s="12">
        <v>5001</v>
      </c>
      <c r="B66" s="12" t="s">
        <v>56</v>
      </c>
      <c r="C66" s="106">
        <v>-120909</v>
      </c>
      <c r="D66" s="106">
        <v>-138660</v>
      </c>
      <c r="E66" s="50">
        <v>-146046</v>
      </c>
      <c r="F66" s="33">
        <v>-171435</v>
      </c>
      <c r="G66" s="33">
        <v>-286800</v>
      </c>
      <c r="H66" s="33">
        <v>-286800</v>
      </c>
    </row>
    <row r="67" spans="1:95" s="131" customFormat="1" ht="15" customHeight="1" x14ac:dyDescent="0.2">
      <c r="A67" s="12">
        <v>5002</v>
      </c>
      <c r="B67" s="12" t="s">
        <v>57</v>
      </c>
      <c r="C67" s="106">
        <v>-14307</v>
      </c>
      <c r="D67" s="106">
        <v>-11202</v>
      </c>
      <c r="E67" s="50">
        <v>-17061</v>
      </c>
      <c r="F67" s="33">
        <v>-15207</v>
      </c>
      <c r="G67" s="33">
        <v>-55200</v>
      </c>
      <c r="H67" s="33">
        <v>-55200</v>
      </c>
    </row>
    <row r="68" spans="1:95" s="131" customFormat="1" ht="15" customHeight="1" x14ac:dyDescent="0.2">
      <c r="A68" s="12">
        <v>5005</v>
      </c>
      <c r="B68" s="12" t="s">
        <v>58</v>
      </c>
      <c r="C68" s="106">
        <v>-1028</v>
      </c>
      <c r="D68" s="106">
        <v>-2336</v>
      </c>
      <c r="E68" s="50">
        <v>-82</v>
      </c>
      <c r="F68" s="33">
        <v>-763</v>
      </c>
      <c r="G68" s="33">
        <v>-2200</v>
      </c>
      <c r="H68" s="33">
        <v>-2200</v>
      </c>
    </row>
    <row r="69" spans="1:95" s="131" customFormat="1" ht="15" customHeight="1" x14ac:dyDescent="0.2">
      <c r="A69" s="12">
        <v>5008</v>
      </c>
      <c r="B69" s="12" t="s">
        <v>59</v>
      </c>
      <c r="C69" s="106">
        <v>-6819</v>
      </c>
      <c r="D69" s="106">
        <v>0</v>
      </c>
      <c r="E69" s="50">
        <v>0</v>
      </c>
      <c r="F69" s="33">
        <v>-53</v>
      </c>
      <c r="G69" s="33">
        <v>-3771</v>
      </c>
      <c r="H69" s="33">
        <v>-3771</v>
      </c>
    </row>
    <row r="70" spans="1:95" s="131" customFormat="1" ht="15" customHeight="1" x14ac:dyDescent="0.2">
      <c r="A70" s="12">
        <v>506</v>
      </c>
      <c r="B70" s="12" t="s">
        <v>50</v>
      </c>
      <c r="C70" s="106">
        <v>-57308</v>
      </c>
      <c r="D70" s="106">
        <v>-56941</v>
      </c>
      <c r="E70" s="50">
        <v>-56450</v>
      </c>
      <c r="F70" s="33">
        <v>-57798</v>
      </c>
      <c r="G70" s="33">
        <v>-139478</v>
      </c>
      <c r="H70" s="33">
        <v>-139478</v>
      </c>
    </row>
    <row r="71" spans="1:95" s="131" customFormat="1" ht="15" customHeight="1" x14ac:dyDescent="0.2">
      <c r="A71" s="12">
        <v>5500</v>
      </c>
      <c r="B71" s="12" t="s">
        <v>51</v>
      </c>
      <c r="C71" s="106">
        <v>-14164</v>
      </c>
      <c r="D71" s="106">
        <v>-23913</v>
      </c>
      <c r="E71" s="50">
        <v>-30418</v>
      </c>
      <c r="F71" s="33">
        <v>-24569</v>
      </c>
      <c r="G71" s="33">
        <f>'[1]Haljala eelarve'!L105+'[1]TEGEVUSALA KULUD'!E18</f>
        <v>-38930</v>
      </c>
      <c r="H71" s="33">
        <v>-38930</v>
      </c>
    </row>
    <row r="72" spans="1:95" s="131" customFormat="1" ht="15" customHeight="1" x14ac:dyDescent="0.2">
      <c r="A72" s="12">
        <v>5502</v>
      </c>
      <c r="B72" s="12" t="s">
        <v>102</v>
      </c>
      <c r="C72" s="106">
        <v>-2100</v>
      </c>
      <c r="D72" s="106">
        <v>0</v>
      </c>
      <c r="E72" s="50">
        <v>-5222</v>
      </c>
      <c r="F72" s="33">
        <v>-180</v>
      </c>
      <c r="G72" s="33">
        <v>0</v>
      </c>
      <c r="H72" s="154">
        <v>0</v>
      </c>
    </row>
    <row r="73" spans="1:95" s="131" customFormat="1" ht="15" customHeight="1" x14ac:dyDescent="0.2">
      <c r="A73" s="12">
        <v>5503</v>
      </c>
      <c r="B73" s="12" t="s">
        <v>60</v>
      </c>
      <c r="C73" s="106">
        <v>0</v>
      </c>
      <c r="D73" s="106">
        <v>-224</v>
      </c>
      <c r="E73" s="50">
        <v>-200</v>
      </c>
      <c r="F73" s="33">
        <v>-352</v>
      </c>
      <c r="G73" s="33">
        <f>'[1]Haljala eelarve'!L107+'[1]TEGEVUSALA KULUD'!E20</f>
        <v>-2000</v>
      </c>
      <c r="H73" s="154">
        <v>-2000</v>
      </c>
    </row>
    <row r="74" spans="1:95" s="131" customFormat="1" ht="15" customHeight="1" x14ac:dyDescent="0.2">
      <c r="A74" s="12">
        <v>5504</v>
      </c>
      <c r="B74" s="12" t="s">
        <v>52</v>
      </c>
      <c r="C74" s="106">
        <v>-3565</v>
      </c>
      <c r="D74" s="106">
        <v>-838</v>
      </c>
      <c r="E74" s="50">
        <v>-4203</v>
      </c>
      <c r="F74" s="33">
        <v>-1246</v>
      </c>
      <c r="G74" s="33">
        <f>'[1]Haljala eelarve'!L108+'[1]TEGEVUSALA KULUD'!E21</f>
        <v>-6200</v>
      </c>
      <c r="H74" s="154">
        <v>-6200</v>
      </c>
    </row>
    <row r="75" spans="1:95" s="131" customFormat="1" ht="15" customHeight="1" x14ac:dyDescent="0.2">
      <c r="A75" s="12">
        <v>5511</v>
      </c>
      <c r="B75" s="12" t="s">
        <v>61</v>
      </c>
      <c r="C75" s="106">
        <v>-19698</v>
      </c>
      <c r="D75" s="106">
        <v>-3229</v>
      </c>
      <c r="E75" s="50">
        <v>-18782</v>
      </c>
      <c r="F75" s="33">
        <v>-4012</v>
      </c>
      <c r="G75" s="33">
        <f>'[1]Haljala eelarve'!L109+'[1]TEGEVUSALA KULUD'!E22</f>
        <v>-25700</v>
      </c>
      <c r="H75" s="154">
        <v>-25700</v>
      </c>
    </row>
    <row r="76" spans="1:95" s="131" customFormat="1" ht="15" customHeight="1" x14ac:dyDescent="0.2">
      <c r="A76" s="12">
        <v>5513</v>
      </c>
      <c r="B76" s="12" t="s">
        <v>53</v>
      </c>
      <c r="C76" s="106">
        <v>-8856</v>
      </c>
      <c r="D76" s="106">
        <v>-18183</v>
      </c>
      <c r="E76" s="50">
        <v>-9102</v>
      </c>
      <c r="F76" s="33">
        <v>-17455</v>
      </c>
      <c r="G76" s="33">
        <f>'[1]Haljala eelarve'!L110+'[1]TEGEVUSALA KULUD'!E23</f>
        <v>-26300</v>
      </c>
      <c r="H76" s="154">
        <v>-26300</v>
      </c>
    </row>
    <row r="77" spans="1:95" s="131" customFormat="1" ht="15" customHeight="1" x14ac:dyDescent="0.2">
      <c r="A77" s="12">
        <v>5514</v>
      </c>
      <c r="B77" s="12" t="s">
        <v>62</v>
      </c>
      <c r="C77" s="106">
        <v>-15244</v>
      </c>
      <c r="D77" s="106">
        <v>-27783</v>
      </c>
      <c r="E77" s="50">
        <v>-15090</v>
      </c>
      <c r="F77" s="33">
        <v>-31062</v>
      </c>
      <c r="G77" s="33">
        <f>'[1]Haljala eelarve'!L111+'[1]TEGEVUSALA KULUD'!E24</f>
        <v>-46070</v>
      </c>
      <c r="H77" s="33">
        <v>-46070</v>
      </c>
    </row>
    <row r="78" spans="1:95" s="131" customFormat="1" ht="15" customHeight="1" x14ac:dyDescent="0.2">
      <c r="A78" s="12">
        <v>5515</v>
      </c>
      <c r="B78" s="12" t="s">
        <v>63</v>
      </c>
      <c r="C78" s="106">
        <v>-498</v>
      </c>
      <c r="D78" s="106">
        <v>-2050</v>
      </c>
      <c r="E78" s="50">
        <v>-558</v>
      </c>
      <c r="F78" s="33">
        <v>-1311</v>
      </c>
      <c r="G78" s="33">
        <f>'[1]Haljala eelarve'!L112+'[1]TEGEVUSALA KULUD'!E25</f>
        <v>-2600</v>
      </c>
      <c r="H78" s="154">
        <v>-2600</v>
      </c>
    </row>
    <row r="79" spans="1:95" s="131" customFormat="1" ht="15" customHeight="1" x14ac:dyDescent="0.2">
      <c r="A79" s="12">
        <v>5522</v>
      </c>
      <c r="B79" s="12" t="s">
        <v>64</v>
      </c>
      <c r="C79" s="106">
        <v>-249</v>
      </c>
      <c r="D79" s="106">
        <v>-230</v>
      </c>
      <c r="E79" s="50">
        <v>-383</v>
      </c>
      <c r="F79" s="33">
        <v>-38</v>
      </c>
      <c r="G79" s="33">
        <f>'[1]Haljala eelarve'!L113+'[1]TEGEVUSALA KULUD'!E26</f>
        <v>-500</v>
      </c>
      <c r="H79" s="154">
        <v>-500</v>
      </c>
    </row>
    <row r="80" spans="1:95" s="131" customFormat="1" ht="15" customHeight="1" x14ac:dyDescent="0.2">
      <c r="A80" s="12">
        <v>5539</v>
      </c>
      <c r="B80" s="12" t="s">
        <v>179</v>
      </c>
      <c r="C80" s="106">
        <v>-2649</v>
      </c>
      <c r="D80" s="106">
        <v>0</v>
      </c>
      <c r="E80" s="50">
        <v>0</v>
      </c>
      <c r="F80" s="33">
        <v>0</v>
      </c>
      <c r="G80" s="33">
        <v>0</v>
      </c>
      <c r="H80" s="154">
        <v>0</v>
      </c>
    </row>
    <row r="81" spans="1:8" s="131" customFormat="1" ht="15" customHeight="1" x14ac:dyDescent="0.2">
      <c r="A81" s="12">
        <v>5540</v>
      </c>
      <c r="B81" s="12" t="s">
        <v>76</v>
      </c>
      <c r="C81" s="106"/>
      <c r="D81" s="106"/>
      <c r="E81" s="50">
        <v>0</v>
      </c>
      <c r="F81" s="33">
        <v>-33</v>
      </c>
      <c r="G81" s="33"/>
      <c r="H81" s="154">
        <v>0</v>
      </c>
    </row>
    <row r="82" spans="1:8" s="131" customFormat="1" ht="15" customHeight="1" x14ac:dyDescent="0.2">
      <c r="A82" s="12">
        <v>6010</v>
      </c>
      <c r="B82" s="12" t="s">
        <v>65</v>
      </c>
      <c r="C82" s="106">
        <v>0</v>
      </c>
      <c r="D82" s="106">
        <v>-2409</v>
      </c>
      <c r="E82" s="50">
        <v>0</v>
      </c>
      <c r="F82" s="33">
        <v>-1571</v>
      </c>
      <c r="G82" s="33">
        <f>'[1]TEGEVUSALA KULUD'!E27</f>
        <v>-1000</v>
      </c>
      <c r="H82" s="154">
        <v>-1000</v>
      </c>
    </row>
    <row r="83" spans="1:8" x14ac:dyDescent="0.25">
      <c r="A83" s="31" t="s">
        <v>66</v>
      </c>
      <c r="B83" s="31" t="s">
        <v>67</v>
      </c>
      <c r="C83" s="32">
        <f t="shared" ref="C83:F83" si="14">C84</f>
        <v>0</v>
      </c>
      <c r="D83" s="32">
        <f t="shared" si="14"/>
        <v>0</v>
      </c>
      <c r="E83" s="32">
        <f t="shared" si="14"/>
        <v>0</v>
      </c>
      <c r="F83" s="32">
        <f t="shared" si="14"/>
        <v>0</v>
      </c>
      <c r="G83" s="32">
        <f t="shared" ref="G83:H83" si="15">G84</f>
        <v>-50000</v>
      </c>
      <c r="H83" s="32">
        <f t="shared" si="15"/>
        <v>-50000</v>
      </c>
    </row>
    <row r="84" spans="1:8" s="131" customFormat="1" ht="12" x14ac:dyDescent="0.2">
      <c r="A84" s="12">
        <v>6080</v>
      </c>
      <c r="B84" s="12" t="s">
        <v>68</v>
      </c>
      <c r="C84" s="106">
        <v>0</v>
      </c>
      <c r="D84" s="106">
        <v>0</v>
      </c>
      <c r="E84" s="50">
        <v>0</v>
      </c>
      <c r="F84" s="33">
        <v>0</v>
      </c>
      <c r="G84" s="33">
        <v>-50000</v>
      </c>
      <c r="H84" s="154">
        <v>-50000</v>
      </c>
    </row>
    <row r="85" spans="1:8" x14ac:dyDescent="0.25">
      <c r="A85" s="31" t="s">
        <v>69</v>
      </c>
      <c r="B85" s="31" t="s">
        <v>70</v>
      </c>
      <c r="C85" s="32">
        <f t="shared" ref="C85:F85" si="16">SUM(C86:C87)</f>
        <v>0</v>
      </c>
      <c r="D85" s="32">
        <f t="shared" si="16"/>
        <v>-21751</v>
      </c>
      <c r="E85" s="32">
        <f t="shared" si="16"/>
        <v>0</v>
      </c>
      <c r="F85" s="32">
        <f t="shared" si="16"/>
        <v>-21718</v>
      </c>
      <c r="G85" s="32">
        <f t="shared" ref="G85:H85" si="17">SUM(G86:G87)</f>
        <v>-22000</v>
      </c>
      <c r="H85" s="32">
        <f t="shared" si="17"/>
        <v>-22000</v>
      </c>
    </row>
    <row r="86" spans="1:8" s="131" customFormat="1" ht="15" customHeight="1" x14ac:dyDescent="0.2">
      <c r="A86" s="12">
        <v>5500</v>
      </c>
      <c r="B86" s="12" t="s">
        <v>51</v>
      </c>
      <c r="C86" s="106">
        <v>0</v>
      </c>
      <c r="D86" s="106">
        <v>-3409</v>
      </c>
      <c r="E86" s="50">
        <v>0</v>
      </c>
      <c r="F86" s="33">
        <v>-8608</v>
      </c>
      <c r="G86" s="33">
        <f>'[1]TEGEVUSALA KULUD'!E31</f>
        <v>-3000</v>
      </c>
      <c r="H86" s="154">
        <v>-3000</v>
      </c>
    </row>
    <row r="87" spans="1:8" s="131" customFormat="1" ht="15" customHeight="1" x14ac:dyDescent="0.2">
      <c r="A87" s="12">
        <v>5502</v>
      </c>
      <c r="B87" s="12" t="s">
        <v>71</v>
      </c>
      <c r="C87" s="106">
        <v>0</v>
      </c>
      <c r="D87" s="106">
        <v>-18342</v>
      </c>
      <c r="E87" s="50">
        <v>0</v>
      </c>
      <c r="F87" s="33">
        <v>-13110</v>
      </c>
      <c r="G87" s="33">
        <f>'[1]TEGEVUSALA KULUD'!E32</f>
        <v>-19000</v>
      </c>
      <c r="H87" s="154">
        <v>-19000</v>
      </c>
    </row>
    <row r="88" spans="1:8" s="128" customFormat="1" ht="12.75" x14ac:dyDescent="0.2">
      <c r="A88" s="30" t="s">
        <v>280</v>
      </c>
      <c r="B88" s="31" t="s">
        <v>281</v>
      </c>
      <c r="C88" s="111">
        <f>SUM(C89:C91)</f>
        <v>0</v>
      </c>
      <c r="D88" s="111">
        <f t="shared" ref="D88:H88" si="18">SUM(D89:D91)</f>
        <v>0</v>
      </c>
      <c r="E88" s="111">
        <f t="shared" si="18"/>
        <v>-3010</v>
      </c>
      <c r="F88" s="111">
        <f t="shared" si="18"/>
        <v>0</v>
      </c>
      <c r="G88" s="111">
        <f t="shared" si="18"/>
        <v>0</v>
      </c>
      <c r="H88" s="111">
        <f t="shared" si="18"/>
        <v>0</v>
      </c>
    </row>
    <row r="89" spans="1:8" s="153" customFormat="1" x14ac:dyDescent="0.25">
      <c r="A89" s="12">
        <v>5005</v>
      </c>
      <c r="B89" s="12" t="s">
        <v>58</v>
      </c>
      <c r="C89" s="106">
        <v>0</v>
      </c>
      <c r="D89" s="106">
        <v>0</v>
      </c>
      <c r="E89" s="50">
        <v>-2100</v>
      </c>
      <c r="F89" s="33">
        <v>0</v>
      </c>
      <c r="G89" s="33">
        <v>0</v>
      </c>
      <c r="H89" s="154">
        <v>0</v>
      </c>
    </row>
    <row r="90" spans="1:8" s="153" customFormat="1" x14ac:dyDescent="0.25">
      <c r="A90" s="12">
        <v>506</v>
      </c>
      <c r="B90" s="12" t="s">
        <v>50</v>
      </c>
      <c r="C90" s="106">
        <v>0</v>
      </c>
      <c r="D90" s="106">
        <v>0</v>
      </c>
      <c r="E90" s="50">
        <v>-710</v>
      </c>
      <c r="F90" s="33">
        <v>0</v>
      </c>
      <c r="G90" s="33">
        <v>0</v>
      </c>
      <c r="H90" s="154">
        <v>0</v>
      </c>
    </row>
    <row r="91" spans="1:8" s="153" customFormat="1" x14ac:dyDescent="0.25">
      <c r="A91" s="12">
        <v>5513</v>
      </c>
      <c r="B91" s="12" t="s">
        <v>53</v>
      </c>
      <c r="C91" s="106">
        <v>0</v>
      </c>
      <c r="D91" s="106">
        <v>0</v>
      </c>
      <c r="E91" s="50">
        <v>-200</v>
      </c>
      <c r="F91" s="33">
        <v>0</v>
      </c>
      <c r="G91" s="33">
        <v>0</v>
      </c>
      <c r="H91" s="154">
        <v>0</v>
      </c>
    </row>
    <row r="92" spans="1:8" x14ac:dyDescent="0.25">
      <c r="A92" s="31" t="s">
        <v>72</v>
      </c>
      <c r="B92" s="31" t="s">
        <v>73</v>
      </c>
      <c r="C92" s="32">
        <f t="shared" ref="C92:H92" si="19">SUM(C93:C100)</f>
        <v>-8982</v>
      </c>
      <c r="D92" s="32">
        <f t="shared" si="19"/>
        <v>-17479</v>
      </c>
      <c r="E92" s="32">
        <f t="shared" si="19"/>
        <v>-9133</v>
      </c>
      <c r="F92" s="32">
        <f t="shared" si="19"/>
        <v>-23392</v>
      </c>
      <c r="G92" s="32">
        <f t="shared" si="19"/>
        <v>-45102</v>
      </c>
      <c r="H92" s="32">
        <f t="shared" si="19"/>
        <v>-41646</v>
      </c>
    </row>
    <row r="93" spans="1:8" s="153" customFormat="1" x14ac:dyDescent="0.25">
      <c r="A93" s="12">
        <v>4521</v>
      </c>
      <c r="B93" s="12" t="s">
        <v>74</v>
      </c>
      <c r="C93" s="106">
        <v>0</v>
      </c>
      <c r="D93" s="106">
        <v>-3456</v>
      </c>
      <c r="E93" s="50">
        <v>0</v>
      </c>
      <c r="F93" s="33">
        <v>-3478</v>
      </c>
      <c r="G93" s="33">
        <v>-3456</v>
      </c>
      <c r="H93" s="156">
        <v>0</v>
      </c>
    </row>
    <row r="94" spans="1:8" s="153" customFormat="1" x14ac:dyDescent="0.25">
      <c r="A94" s="12">
        <v>4500</v>
      </c>
      <c r="B94" s="12" t="s">
        <v>92</v>
      </c>
      <c r="C94" s="106">
        <v>-8982</v>
      </c>
      <c r="D94" s="106">
        <v>0</v>
      </c>
      <c r="E94" s="50">
        <v>0</v>
      </c>
      <c r="F94" s="33">
        <v>0</v>
      </c>
      <c r="G94" s="33">
        <v>0</v>
      </c>
      <c r="H94" s="154"/>
    </row>
    <row r="95" spans="1:8" s="153" customFormat="1" x14ac:dyDescent="0.25">
      <c r="A95" s="12">
        <v>4528</v>
      </c>
      <c r="B95" s="12" t="s">
        <v>75</v>
      </c>
      <c r="C95" s="106">
        <v>0</v>
      </c>
      <c r="D95" s="106">
        <v>-14023</v>
      </c>
      <c r="E95" s="50">
        <v>-9133</v>
      </c>
      <c r="F95" s="33">
        <v>-12715</v>
      </c>
      <c r="G95" s="33">
        <v>-41646</v>
      </c>
      <c r="H95" s="154">
        <v>-41646</v>
      </c>
    </row>
    <row r="96" spans="1:8" s="153" customFormat="1" x14ac:dyDescent="0.25">
      <c r="A96" s="12">
        <v>5005</v>
      </c>
      <c r="B96" s="12" t="s">
        <v>58</v>
      </c>
      <c r="C96" s="106">
        <v>0</v>
      </c>
      <c r="D96" s="106">
        <v>0</v>
      </c>
      <c r="E96" s="50">
        <v>0</v>
      </c>
      <c r="F96" s="33">
        <v>-4900</v>
      </c>
      <c r="G96" s="33">
        <v>0</v>
      </c>
      <c r="H96" s="154"/>
    </row>
    <row r="97" spans="1:8" s="153" customFormat="1" x14ac:dyDescent="0.25">
      <c r="A97" s="12">
        <v>506</v>
      </c>
      <c r="B97" s="12" t="s">
        <v>50</v>
      </c>
      <c r="C97" s="106">
        <v>0</v>
      </c>
      <c r="D97" s="106">
        <v>0</v>
      </c>
      <c r="E97" s="50">
        <v>0</v>
      </c>
      <c r="F97" s="33">
        <v>-1657</v>
      </c>
      <c r="G97" s="33">
        <v>0</v>
      </c>
      <c r="H97" s="154"/>
    </row>
    <row r="98" spans="1:8" s="153" customFormat="1" x14ac:dyDescent="0.25">
      <c r="A98" s="12">
        <v>5500</v>
      </c>
      <c r="B98" s="12" t="s">
        <v>51</v>
      </c>
      <c r="C98" s="106">
        <v>0</v>
      </c>
      <c r="D98" s="106">
        <v>0</v>
      </c>
      <c r="E98" s="50">
        <v>0</v>
      </c>
      <c r="F98" s="33">
        <v>-287</v>
      </c>
      <c r="G98" s="33">
        <v>0</v>
      </c>
      <c r="H98" s="154"/>
    </row>
    <row r="99" spans="1:8" s="153" customFormat="1" x14ac:dyDescent="0.25">
      <c r="A99" s="12">
        <v>5513</v>
      </c>
      <c r="B99" s="12" t="s">
        <v>53</v>
      </c>
      <c r="C99" s="106">
        <v>0</v>
      </c>
      <c r="D99" s="106">
        <v>0</v>
      </c>
      <c r="E99" s="50">
        <v>0</v>
      </c>
      <c r="F99" s="33">
        <v>-275</v>
      </c>
      <c r="G99" s="33">
        <v>0</v>
      </c>
      <c r="H99" s="154"/>
    </row>
    <row r="100" spans="1:8" s="153" customFormat="1" x14ac:dyDescent="0.25">
      <c r="A100" s="12">
        <v>5540</v>
      </c>
      <c r="B100" s="12" t="s">
        <v>76</v>
      </c>
      <c r="C100" s="106">
        <v>0</v>
      </c>
      <c r="D100" s="106">
        <v>0</v>
      </c>
      <c r="E100" s="50">
        <v>0</v>
      </c>
      <c r="F100" s="33">
        <v>-80</v>
      </c>
      <c r="G100" s="33">
        <v>0</v>
      </c>
      <c r="H100" s="154"/>
    </row>
    <row r="101" spans="1:8" x14ac:dyDescent="0.25">
      <c r="A101" s="34" t="s">
        <v>77</v>
      </c>
      <c r="B101" s="35" t="s">
        <v>78</v>
      </c>
      <c r="C101" s="36">
        <f t="shared" ref="C101:F101" si="20">SUM(C102+C109)</f>
        <v>0</v>
      </c>
      <c r="D101" s="36">
        <f t="shared" si="20"/>
        <v>-21814</v>
      </c>
      <c r="E101" s="36">
        <f t="shared" si="20"/>
        <v>0</v>
      </c>
      <c r="F101" s="36">
        <f t="shared" si="20"/>
        <v>-17675</v>
      </c>
      <c r="G101" s="36">
        <f t="shared" ref="G101:H101" si="21">SUM(G102+G109)</f>
        <v>-18394</v>
      </c>
      <c r="H101" s="36">
        <f t="shared" si="21"/>
        <v>-18394</v>
      </c>
    </row>
    <row r="102" spans="1:8" x14ac:dyDescent="0.25">
      <c r="A102" s="35" t="s">
        <v>79</v>
      </c>
      <c r="B102" s="35" t="s">
        <v>80</v>
      </c>
      <c r="C102" s="36">
        <f t="shared" ref="C102:F102" si="22">SUM(C103:C108)</f>
        <v>0</v>
      </c>
      <c r="D102" s="36">
        <f t="shared" si="22"/>
        <v>-511</v>
      </c>
      <c r="E102" s="36">
        <f t="shared" si="22"/>
        <v>0</v>
      </c>
      <c r="F102" s="36">
        <f t="shared" si="22"/>
        <v>-567</v>
      </c>
      <c r="G102" s="36">
        <f t="shared" ref="G102:H102" si="23">SUM(G103:G108)</f>
        <v>-688</v>
      </c>
      <c r="H102" s="36">
        <f t="shared" si="23"/>
        <v>-688</v>
      </c>
    </row>
    <row r="103" spans="1:8" s="153" customFormat="1" x14ac:dyDescent="0.25">
      <c r="A103" s="12">
        <v>5005</v>
      </c>
      <c r="B103" s="12" t="s">
        <v>58</v>
      </c>
      <c r="C103" s="106">
        <v>0</v>
      </c>
      <c r="D103" s="33">
        <v>-69</v>
      </c>
      <c r="E103" s="50">
        <v>0</v>
      </c>
      <c r="F103" s="33">
        <v>-69</v>
      </c>
      <c r="G103" s="33">
        <f>'[1]TEGEVUSALA KULUD'!E43</f>
        <v>-200</v>
      </c>
      <c r="H103" s="154">
        <v>-200</v>
      </c>
    </row>
    <row r="104" spans="1:8" s="153" customFormat="1" x14ac:dyDescent="0.25">
      <c r="A104" s="12">
        <v>506</v>
      </c>
      <c r="B104" s="12" t="s">
        <v>50</v>
      </c>
      <c r="C104" s="106">
        <v>0</v>
      </c>
      <c r="D104" s="33">
        <v>-23</v>
      </c>
      <c r="E104" s="50">
        <v>0</v>
      </c>
      <c r="F104" s="33">
        <v>-23</v>
      </c>
      <c r="G104" s="33">
        <f>'[1]TEGEVUSALA KULUD'!E44</f>
        <v>-68</v>
      </c>
      <c r="H104" s="154">
        <v>-68</v>
      </c>
    </row>
    <row r="105" spans="1:8" s="153" customFormat="1" x14ac:dyDescent="0.25">
      <c r="A105" s="12">
        <v>5500</v>
      </c>
      <c r="B105" s="12" t="s">
        <v>51</v>
      </c>
      <c r="C105" s="106">
        <v>0</v>
      </c>
      <c r="D105" s="33">
        <v>-77</v>
      </c>
      <c r="E105" s="50">
        <v>0</v>
      </c>
      <c r="F105" s="33">
        <v>-133</v>
      </c>
      <c r="G105" s="33">
        <f>'[1]TEGEVUSALA KULUD'!E45</f>
        <v>-70</v>
      </c>
      <c r="H105" s="154">
        <v>-70</v>
      </c>
    </row>
    <row r="106" spans="1:8" s="153" customFormat="1" x14ac:dyDescent="0.25">
      <c r="A106" s="12">
        <v>5511</v>
      </c>
      <c r="B106" s="12" t="s">
        <v>61</v>
      </c>
      <c r="C106" s="106">
        <v>0</v>
      </c>
      <c r="D106" s="33">
        <v>-342</v>
      </c>
      <c r="E106" s="50">
        <v>0</v>
      </c>
      <c r="F106" s="33">
        <v>-342</v>
      </c>
      <c r="G106" s="33">
        <f>'[1]TEGEVUSALA KULUD'!E46</f>
        <v>-350</v>
      </c>
      <c r="H106" s="154">
        <v>-350</v>
      </c>
    </row>
    <row r="107" spans="1:8" s="153" customFormat="1" x14ac:dyDescent="0.25">
      <c r="A107" s="12">
        <v>5513</v>
      </c>
      <c r="B107" s="12" t="s">
        <v>53</v>
      </c>
      <c r="C107" s="106">
        <v>0</v>
      </c>
      <c r="D107" s="33">
        <v>0</v>
      </c>
      <c r="E107" s="50">
        <v>0</v>
      </c>
      <c r="F107" s="33">
        <v>0</v>
      </c>
      <c r="G107" s="33">
        <f>'[1]TEGEVUSALA KULUD'!E47</f>
        <v>0</v>
      </c>
      <c r="H107" s="154">
        <v>0</v>
      </c>
    </row>
    <row r="108" spans="1:8" s="153" customFormat="1" x14ac:dyDescent="0.25">
      <c r="A108" s="12">
        <v>5521</v>
      </c>
      <c r="B108" s="12" t="s">
        <v>81</v>
      </c>
      <c r="C108" s="106">
        <v>0</v>
      </c>
      <c r="D108" s="33">
        <v>0</v>
      </c>
      <c r="E108" s="50">
        <v>0</v>
      </c>
      <c r="F108" s="33">
        <v>0</v>
      </c>
      <c r="G108" s="33">
        <f>'[1]TEGEVUSALA KULUD'!E48</f>
        <v>0</v>
      </c>
      <c r="H108" s="154">
        <v>0</v>
      </c>
    </row>
    <row r="109" spans="1:8" x14ac:dyDescent="0.25">
      <c r="A109" s="35" t="s">
        <v>82</v>
      </c>
      <c r="B109" s="35" t="s">
        <v>83</v>
      </c>
      <c r="C109" s="36">
        <f t="shared" ref="C109:F109" si="24">SUM(C110:C118)</f>
        <v>0</v>
      </c>
      <c r="D109" s="36">
        <f t="shared" si="24"/>
        <v>-21303</v>
      </c>
      <c r="E109" s="36">
        <f t="shared" si="24"/>
        <v>0</v>
      </c>
      <c r="F109" s="36">
        <f t="shared" si="24"/>
        <v>-17108</v>
      </c>
      <c r="G109" s="36">
        <f t="shared" ref="G109:H109" si="25">SUM(G110:G118)</f>
        <v>-17706</v>
      </c>
      <c r="H109" s="36">
        <f t="shared" si="25"/>
        <v>-17706</v>
      </c>
    </row>
    <row r="110" spans="1:8" s="153" customFormat="1" x14ac:dyDescent="0.25">
      <c r="A110" s="12">
        <v>5002</v>
      </c>
      <c r="B110" s="12" t="s">
        <v>57</v>
      </c>
      <c r="C110" s="106">
        <v>0</v>
      </c>
      <c r="D110" s="33">
        <v>-7600</v>
      </c>
      <c r="E110" s="50">
        <v>0</v>
      </c>
      <c r="F110" s="33">
        <v>-6622</v>
      </c>
      <c r="G110" s="33">
        <f>'[1]TEGEVUSALA KULUD'!E50</f>
        <v>-7000</v>
      </c>
      <c r="H110" s="154">
        <v>-7000</v>
      </c>
    </row>
    <row r="111" spans="1:8" s="153" customFormat="1" x14ac:dyDescent="0.25">
      <c r="A111" s="12">
        <v>506</v>
      </c>
      <c r="B111" s="12" t="s">
        <v>50</v>
      </c>
      <c r="C111" s="106">
        <v>0</v>
      </c>
      <c r="D111" s="33">
        <v>-2677</v>
      </c>
      <c r="E111" s="50">
        <v>0</v>
      </c>
      <c r="F111" s="33">
        <v>-2491</v>
      </c>
      <c r="G111" s="33">
        <f>'[1]TEGEVUSALA KULUD'!E51</f>
        <v>-2366</v>
      </c>
      <c r="H111" s="154">
        <v>-2366</v>
      </c>
    </row>
    <row r="112" spans="1:8" s="153" customFormat="1" x14ac:dyDescent="0.25">
      <c r="A112" s="12">
        <v>5500</v>
      </c>
      <c r="B112" s="12" t="s">
        <v>51</v>
      </c>
      <c r="C112" s="106">
        <v>0</v>
      </c>
      <c r="D112" s="33">
        <v>0</v>
      </c>
      <c r="E112" s="50">
        <v>0</v>
      </c>
      <c r="F112" s="33">
        <v>-18</v>
      </c>
      <c r="G112" s="33">
        <v>0</v>
      </c>
      <c r="H112" s="154">
        <v>0</v>
      </c>
    </row>
    <row r="113" spans="1:8" s="153" customFormat="1" x14ac:dyDescent="0.25">
      <c r="A113" s="12">
        <v>5512</v>
      </c>
      <c r="B113" s="12" t="s">
        <v>84</v>
      </c>
      <c r="C113" s="106">
        <v>0</v>
      </c>
      <c r="D113" s="33">
        <v>-6390</v>
      </c>
      <c r="E113" s="50">
        <v>0</v>
      </c>
      <c r="F113" s="33">
        <v>-7297</v>
      </c>
      <c r="G113" s="33">
        <f>'[1]TEGEVUSALA KULUD'!E52</f>
        <v>-6875</v>
      </c>
      <c r="H113" s="154">
        <v>-6875</v>
      </c>
    </row>
    <row r="114" spans="1:8" s="153" customFormat="1" x14ac:dyDescent="0.25">
      <c r="A114" s="12">
        <v>5513</v>
      </c>
      <c r="B114" s="12" t="s">
        <v>53</v>
      </c>
      <c r="C114" s="106">
        <v>0</v>
      </c>
      <c r="D114" s="33">
        <v>-267</v>
      </c>
      <c r="E114" s="50">
        <v>0</v>
      </c>
      <c r="F114" s="33">
        <v>0</v>
      </c>
      <c r="G114" s="33">
        <f>'[1]TEGEVUSALA KULUD'!E53</f>
        <v>-200</v>
      </c>
      <c r="H114" s="154">
        <v>-200</v>
      </c>
    </row>
    <row r="115" spans="1:8" s="153" customFormat="1" x14ac:dyDescent="0.25">
      <c r="A115" s="12">
        <v>5514</v>
      </c>
      <c r="B115" s="12" t="s">
        <v>62</v>
      </c>
      <c r="C115" s="106">
        <v>0</v>
      </c>
      <c r="D115" s="33">
        <v>-399</v>
      </c>
      <c r="E115" s="50">
        <v>0</v>
      </c>
      <c r="F115" s="33">
        <v>-640</v>
      </c>
      <c r="G115" s="33">
        <f>'[1]TEGEVUSALA KULUD'!E54</f>
        <v>-800</v>
      </c>
      <c r="H115" s="154">
        <v>-800</v>
      </c>
    </row>
    <row r="116" spans="1:8" s="153" customFormat="1" x14ac:dyDescent="0.25">
      <c r="A116" s="12">
        <v>5515</v>
      </c>
      <c r="B116" s="12" t="s">
        <v>63</v>
      </c>
      <c r="C116" s="106">
        <v>0</v>
      </c>
      <c r="D116" s="33">
        <v>-3675</v>
      </c>
      <c r="E116" s="50">
        <v>0</v>
      </c>
      <c r="F116" s="33">
        <v>0</v>
      </c>
      <c r="G116" s="33">
        <f>'[1]TEGEVUSALA KULUD'!E55</f>
        <v>-250</v>
      </c>
      <c r="H116" s="154">
        <v>-250</v>
      </c>
    </row>
    <row r="117" spans="1:8" s="153" customFormat="1" x14ac:dyDescent="0.25">
      <c r="A117" s="12">
        <v>5522</v>
      </c>
      <c r="B117" s="12" t="s">
        <v>64</v>
      </c>
      <c r="C117" s="106">
        <v>0</v>
      </c>
      <c r="D117" s="33">
        <v>-33</v>
      </c>
      <c r="E117" s="50">
        <v>0</v>
      </c>
      <c r="F117" s="33">
        <v>-40</v>
      </c>
      <c r="G117" s="33">
        <f>'[1]TEGEVUSALA KULUD'!E56</f>
        <v>-65</v>
      </c>
      <c r="H117" s="154">
        <v>-65</v>
      </c>
    </row>
    <row r="118" spans="1:8" s="153" customFormat="1" x14ac:dyDescent="0.25">
      <c r="A118" s="12">
        <v>5532</v>
      </c>
      <c r="B118" s="12" t="s">
        <v>85</v>
      </c>
      <c r="C118" s="106">
        <v>0</v>
      </c>
      <c r="D118" s="33">
        <v>-262</v>
      </c>
      <c r="E118" s="50">
        <v>0</v>
      </c>
      <c r="F118" s="33">
        <v>0</v>
      </c>
      <c r="G118" s="33">
        <f>'[1]TEGEVUSALA KULUD'!E57</f>
        <v>-150</v>
      </c>
      <c r="H118" s="154">
        <v>-150</v>
      </c>
    </row>
    <row r="119" spans="1:8" x14ac:dyDescent="0.25">
      <c r="A119" s="37" t="s">
        <v>86</v>
      </c>
      <c r="B119" s="38" t="s">
        <v>87</v>
      </c>
      <c r="C119" s="39">
        <f t="shared" ref="C119:H119" si="26">SUM(C120+C123+C125+C133+C135)</f>
        <v>-127791</v>
      </c>
      <c r="D119" s="39">
        <f t="shared" si="26"/>
        <v>-189084</v>
      </c>
      <c r="E119" s="39">
        <f t="shared" si="26"/>
        <v>-115536</v>
      </c>
      <c r="F119" s="39">
        <f t="shared" si="26"/>
        <v>-164859</v>
      </c>
      <c r="G119" s="39">
        <f t="shared" si="26"/>
        <v>-233500</v>
      </c>
      <c r="H119" s="39">
        <f t="shared" si="26"/>
        <v>-303500</v>
      </c>
    </row>
    <row r="120" spans="1:8" x14ac:dyDescent="0.25">
      <c r="A120" s="38" t="s">
        <v>88</v>
      </c>
      <c r="B120" s="38" t="s">
        <v>89</v>
      </c>
      <c r="C120" s="39">
        <f t="shared" ref="C120:F120" si="27">SUM(C121:C122)</f>
        <v>-3160</v>
      </c>
      <c r="D120" s="39">
        <f t="shared" si="27"/>
        <v>-1460</v>
      </c>
      <c r="E120" s="39">
        <f t="shared" si="27"/>
        <v>-951</v>
      </c>
      <c r="F120" s="39">
        <f t="shared" si="27"/>
        <v>-370</v>
      </c>
      <c r="G120" s="39">
        <f>SUM(G121:G122)</f>
        <v>-3500</v>
      </c>
      <c r="H120" s="39">
        <f>SUM(H121:H122)</f>
        <v>-3500</v>
      </c>
    </row>
    <row r="121" spans="1:8" s="153" customFormat="1" x14ac:dyDescent="0.25">
      <c r="A121" s="12">
        <v>5500</v>
      </c>
      <c r="B121" s="12" t="s">
        <v>51</v>
      </c>
      <c r="C121" s="106">
        <v>0</v>
      </c>
      <c r="D121" s="33">
        <v>-1460</v>
      </c>
      <c r="E121" s="50">
        <v>0</v>
      </c>
      <c r="F121" s="33">
        <v>-210</v>
      </c>
      <c r="G121" s="33">
        <f>'[1]TEGEVUSALA KULUD'!E60</f>
        <v>-1500</v>
      </c>
      <c r="H121" s="154">
        <v>-1500</v>
      </c>
    </row>
    <row r="122" spans="1:8" s="153" customFormat="1" x14ac:dyDescent="0.25">
      <c r="A122" s="12">
        <v>5502</v>
      </c>
      <c r="B122" s="12" t="s">
        <v>102</v>
      </c>
      <c r="C122" s="106">
        <v>-3160</v>
      </c>
      <c r="D122" s="106">
        <v>0</v>
      </c>
      <c r="E122" s="50">
        <v>-951</v>
      </c>
      <c r="F122" s="33">
        <v>-160</v>
      </c>
      <c r="G122" s="33">
        <f>'[1]Haljala eelarve'!L129</f>
        <v>-2000</v>
      </c>
      <c r="H122" s="154">
        <v>-2000</v>
      </c>
    </row>
    <row r="123" spans="1:8" x14ac:dyDescent="0.25">
      <c r="A123" s="38" t="s">
        <v>90</v>
      </c>
      <c r="B123" s="38" t="s">
        <v>91</v>
      </c>
      <c r="C123" s="39">
        <f t="shared" ref="C123:F123" si="28">SUM(C124:C124)</f>
        <v>0</v>
      </c>
      <c r="D123" s="39">
        <f t="shared" si="28"/>
        <v>-8050</v>
      </c>
      <c r="E123" s="39">
        <f t="shared" si="28"/>
        <v>0</v>
      </c>
      <c r="F123" s="39">
        <f t="shared" si="28"/>
        <v>0</v>
      </c>
      <c r="G123" s="39">
        <f>SUM(G124:G124)</f>
        <v>0</v>
      </c>
      <c r="H123" s="39">
        <f>SUM(H124:H124)</f>
        <v>0</v>
      </c>
    </row>
    <row r="124" spans="1:8" x14ac:dyDescent="0.25">
      <c r="A124" s="12">
        <v>4500</v>
      </c>
      <c r="B124" s="12" t="s">
        <v>92</v>
      </c>
      <c r="C124" s="106">
        <v>0</v>
      </c>
      <c r="D124" s="33">
        <v>-8050</v>
      </c>
      <c r="E124" s="50">
        <v>0</v>
      </c>
      <c r="F124" s="33">
        <v>0</v>
      </c>
      <c r="G124" s="33">
        <v>0</v>
      </c>
      <c r="H124" s="160">
        <v>0</v>
      </c>
    </row>
    <row r="125" spans="1:8" x14ac:dyDescent="0.25">
      <c r="A125" s="38" t="s">
        <v>93</v>
      </c>
      <c r="B125" s="38" t="s">
        <v>94</v>
      </c>
      <c r="C125" s="39">
        <f t="shared" ref="C125:H125" si="29">SUM(C126:C132)</f>
        <v>-123276</v>
      </c>
      <c r="D125" s="39">
        <f t="shared" si="29"/>
        <v>-179574</v>
      </c>
      <c r="E125" s="39">
        <f t="shared" si="29"/>
        <v>-113626</v>
      </c>
      <c r="F125" s="39">
        <f t="shared" si="29"/>
        <v>-153489</v>
      </c>
      <c r="G125" s="39">
        <f t="shared" si="29"/>
        <v>-230000</v>
      </c>
      <c r="H125" s="39">
        <f t="shared" si="29"/>
        <v>-300000</v>
      </c>
    </row>
    <row r="126" spans="1:8" x14ac:dyDescent="0.25">
      <c r="A126" s="12">
        <v>5002</v>
      </c>
      <c r="B126" s="12" t="s">
        <v>57</v>
      </c>
      <c r="C126" s="106">
        <v>0</v>
      </c>
      <c r="D126" s="33">
        <v>-9628</v>
      </c>
      <c r="E126" s="50">
        <v>0</v>
      </c>
      <c r="F126" s="33">
        <v>0</v>
      </c>
      <c r="G126" s="33">
        <v>0</v>
      </c>
      <c r="H126" s="160">
        <v>0</v>
      </c>
    </row>
    <row r="127" spans="1:8" x14ac:dyDescent="0.25">
      <c r="A127" s="12">
        <v>506</v>
      </c>
      <c r="B127" s="12" t="s">
        <v>50</v>
      </c>
      <c r="C127" s="106">
        <v>0</v>
      </c>
      <c r="D127" s="33">
        <v>-3179</v>
      </c>
      <c r="E127" s="50">
        <v>0</v>
      </c>
      <c r="F127" s="33">
        <v>0</v>
      </c>
      <c r="G127" s="33">
        <v>0</v>
      </c>
      <c r="H127" s="160">
        <v>0</v>
      </c>
    </row>
    <row r="128" spans="1:8" x14ac:dyDescent="0.25">
      <c r="A128" s="12">
        <v>5500</v>
      </c>
      <c r="B128" s="12" t="s">
        <v>51</v>
      </c>
      <c r="C128" s="106">
        <v>0</v>
      </c>
      <c r="D128" s="33">
        <v>-160</v>
      </c>
      <c r="E128" s="50">
        <v>0</v>
      </c>
      <c r="F128" s="33">
        <v>0</v>
      </c>
      <c r="G128" s="33">
        <v>0</v>
      </c>
      <c r="H128" s="160">
        <v>0</v>
      </c>
    </row>
    <row r="129" spans="1:8" x14ac:dyDescent="0.25">
      <c r="A129" s="12">
        <v>5502</v>
      </c>
      <c r="B129" s="12" t="s">
        <v>102</v>
      </c>
      <c r="C129" s="106">
        <v>0</v>
      </c>
      <c r="D129" s="106">
        <v>0</v>
      </c>
      <c r="E129" s="50">
        <v>-15708</v>
      </c>
      <c r="F129" s="33">
        <v>0</v>
      </c>
      <c r="G129" s="33">
        <v>0</v>
      </c>
      <c r="H129" s="160">
        <v>0</v>
      </c>
    </row>
    <row r="130" spans="1:8" x14ac:dyDescent="0.25">
      <c r="A130" s="12">
        <v>5512</v>
      </c>
      <c r="B130" s="12" t="s">
        <v>84</v>
      </c>
      <c r="C130" s="106">
        <v>-123276</v>
      </c>
      <c r="D130" s="33">
        <v>-166140</v>
      </c>
      <c r="E130" s="50">
        <v>-97918</v>
      </c>
      <c r="F130" s="33">
        <v>-153489</v>
      </c>
      <c r="G130" s="33">
        <f>'[1]Haljala eelarve'!L133+'[1]TEGEVUSALA KULUD'!E67</f>
        <v>-230000</v>
      </c>
      <c r="H130" s="165">
        <v>-300000</v>
      </c>
    </row>
    <row r="131" spans="1:8" x14ac:dyDescent="0.25">
      <c r="A131" s="12">
        <v>5515</v>
      </c>
      <c r="B131" s="12" t="s">
        <v>63</v>
      </c>
      <c r="C131" s="106">
        <v>0</v>
      </c>
      <c r="D131" s="33">
        <v>-42</v>
      </c>
      <c r="E131" s="50">
        <v>0</v>
      </c>
      <c r="F131" s="33">
        <v>0</v>
      </c>
      <c r="G131" s="33">
        <v>0</v>
      </c>
      <c r="H131" s="160">
        <v>0</v>
      </c>
    </row>
    <row r="132" spans="1:8" x14ac:dyDescent="0.25">
      <c r="A132" s="12">
        <v>5532</v>
      </c>
      <c r="B132" s="12" t="s">
        <v>85</v>
      </c>
      <c r="C132" s="106">
        <v>0</v>
      </c>
      <c r="D132" s="33">
        <v>-425</v>
      </c>
      <c r="E132" s="50">
        <v>0</v>
      </c>
      <c r="F132" s="33">
        <v>0</v>
      </c>
      <c r="G132" s="33">
        <v>0</v>
      </c>
      <c r="H132" s="160">
        <v>0</v>
      </c>
    </row>
    <row r="133" spans="1:8" x14ac:dyDescent="0.25">
      <c r="A133" s="38" t="s">
        <v>95</v>
      </c>
      <c r="B133" s="38" t="s">
        <v>96</v>
      </c>
      <c r="C133" s="39">
        <f t="shared" ref="C133:F133" si="30">SUM(C134:C134)</f>
        <v>0</v>
      </c>
      <c r="D133" s="39">
        <f t="shared" si="30"/>
        <v>0</v>
      </c>
      <c r="E133" s="39">
        <f t="shared" si="30"/>
        <v>0</v>
      </c>
      <c r="F133" s="39">
        <f t="shared" si="30"/>
        <v>-11000</v>
      </c>
      <c r="G133" s="39">
        <f>SUM(G134:G134)</f>
        <v>0</v>
      </c>
      <c r="H133" s="39">
        <f>SUM(H134:H134)</f>
        <v>0</v>
      </c>
    </row>
    <row r="134" spans="1:8" x14ac:dyDescent="0.25">
      <c r="A134" s="12">
        <v>4500</v>
      </c>
      <c r="B134" s="12" t="s">
        <v>97</v>
      </c>
      <c r="C134" s="106">
        <v>0</v>
      </c>
      <c r="D134" s="106">
        <v>0</v>
      </c>
      <c r="E134" s="50">
        <v>0</v>
      </c>
      <c r="F134" s="33">
        <v>-11000</v>
      </c>
      <c r="G134" s="33">
        <v>0</v>
      </c>
      <c r="H134" s="160">
        <v>0</v>
      </c>
    </row>
    <row r="135" spans="1:8" s="128" customFormat="1" ht="15" customHeight="1" x14ac:dyDescent="0.2">
      <c r="A135" s="37" t="s">
        <v>282</v>
      </c>
      <c r="B135" s="38" t="s">
        <v>283</v>
      </c>
      <c r="C135" s="112">
        <f>C136</f>
        <v>-1355</v>
      </c>
      <c r="D135" s="112">
        <f t="shared" ref="D135:H135" si="31">D136</f>
        <v>0</v>
      </c>
      <c r="E135" s="112">
        <f t="shared" si="31"/>
        <v>-959</v>
      </c>
      <c r="F135" s="112">
        <f t="shared" si="31"/>
        <v>0</v>
      </c>
      <c r="G135" s="112">
        <f t="shared" si="31"/>
        <v>0</v>
      </c>
      <c r="H135" s="112">
        <f t="shared" si="31"/>
        <v>0</v>
      </c>
    </row>
    <row r="136" spans="1:8" x14ac:dyDescent="0.25">
      <c r="A136" s="51" t="s">
        <v>284</v>
      </c>
      <c r="B136" s="12" t="s">
        <v>92</v>
      </c>
      <c r="C136" s="106">
        <v>-1355</v>
      </c>
      <c r="D136" s="106">
        <v>0</v>
      </c>
      <c r="E136" s="50">
        <v>-959</v>
      </c>
      <c r="F136" s="33">
        <v>0</v>
      </c>
      <c r="G136" s="33">
        <v>0</v>
      </c>
      <c r="H136" s="160">
        <v>0</v>
      </c>
    </row>
    <row r="137" spans="1:8" x14ac:dyDescent="0.25">
      <c r="A137" s="40" t="s">
        <v>98</v>
      </c>
      <c r="B137" s="41" t="s">
        <v>99</v>
      </c>
      <c r="C137" s="42">
        <f>SUM(C138+C143+C152)</f>
        <v>-59462</v>
      </c>
      <c r="D137" s="42">
        <f t="shared" ref="D137:F137" si="32">SUM(D138+D143+D152)</f>
        <v>-63518</v>
      </c>
      <c r="E137" s="42">
        <f t="shared" si="32"/>
        <v>-59855</v>
      </c>
      <c r="F137" s="42">
        <f t="shared" si="32"/>
        <v>-116110</v>
      </c>
      <c r="G137" s="42">
        <f>SUM(G138+G143+G152)</f>
        <v>-170302</v>
      </c>
      <c r="H137" s="42">
        <f>SUM(H138+H143+H152)</f>
        <v>-170302</v>
      </c>
    </row>
    <row r="138" spans="1:8" x14ac:dyDescent="0.25">
      <c r="A138" s="41" t="s">
        <v>100</v>
      </c>
      <c r="B138" s="41" t="s">
        <v>101</v>
      </c>
      <c r="C138" s="42">
        <f t="shared" ref="C138:F138" si="33">SUM(C139:C142)</f>
        <v>-8445</v>
      </c>
      <c r="D138" s="42">
        <f t="shared" si="33"/>
        <v>-40324</v>
      </c>
      <c r="E138" s="42">
        <f t="shared" si="33"/>
        <v>-13646</v>
      </c>
      <c r="F138" s="42">
        <f t="shared" si="33"/>
        <v>-47819</v>
      </c>
      <c r="G138" s="42">
        <f t="shared" ref="G138:H138" si="34">SUM(G139:G142)</f>
        <v>-53090</v>
      </c>
      <c r="H138" s="42">
        <f t="shared" si="34"/>
        <v>-53090</v>
      </c>
    </row>
    <row r="139" spans="1:8" s="153" customFormat="1" x14ac:dyDescent="0.25">
      <c r="A139" s="12">
        <v>5502</v>
      </c>
      <c r="B139" s="12" t="s">
        <v>102</v>
      </c>
      <c r="C139" s="106">
        <v>0</v>
      </c>
      <c r="D139" s="33">
        <v>-91</v>
      </c>
      <c r="E139" s="50">
        <v>0</v>
      </c>
      <c r="F139" s="33">
        <v>-2400</v>
      </c>
      <c r="G139" s="33">
        <f>'[1]TEGEVUSALA KULUD'!E74</f>
        <v>-2000</v>
      </c>
      <c r="H139" s="156">
        <v>-1000</v>
      </c>
    </row>
    <row r="140" spans="1:8" s="153" customFormat="1" x14ac:dyDescent="0.25">
      <c r="A140" s="12">
        <v>5511</v>
      </c>
      <c r="B140" s="12" t="s">
        <v>61</v>
      </c>
      <c r="C140" s="106">
        <v>-8445</v>
      </c>
      <c r="D140" s="33">
        <v>-39194</v>
      </c>
      <c r="E140" s="50">
        <v>-13646</v>
      </c>
      <c r="F140" s="33">
        <v>-44704</v>
      </c>
      <c r="G140" s="33">
        <f>'[1]Haljala eelarve'!L139+'[1]TEGEVUSALA KULUD'!E75</f>
        <v>-50000</v>
      </c>
      <c r="H140" s="154">
        <v>-50000</v>
      </c>
    </row>
    <row r="141" spans="1:8" s="153" customFormat="1" x14ac:dyDescent="0.25">
      <c r="A141" s="12">
        <v>5514</v>
      </c>
      <c r="B141" s="12" t="s">
        <v>62</v>
      </c>
      <c r="C141" s="106">
        <v>0</v>
      </c>
      <c r="D141" s="33">
        <v>-271</v>
      </c>
      <c r="E141" s="50">
        <v>0</v>
      </c>
      <c r="F141" s="33">
        <v>-715</v>
      </c>
      <c r="G141" s="33">
        <f>'[1]TEGEVUSALA KULUD'!E76</f>
        <v>-1090</v>
      </c>
      <c r="H141" s="156">
        <v>-2090</v>
      </c>
    </row>
    <row r="142" spans="1:8" s="153" customFormat="1" x14ac:dyDescent="0.25">
      <c r="A142" s="12">
        <v>5515</v>
      </c>
      <c r="B142" s="12" t="s">
        <v>63</v>
      </c>
      <c r="C142" s="106">
        <v>0</v>
      </c>
      <c r="D142" s="33">
        <v>-768</v>
      </c>
      <c r="E142" s="50">
        <v>0</v>
      </c>
      <c r="F142" s="33">
        <v>0</v>
      </c>
      <c r="G142" s="33">
        <v>0</v>
      </c>
      <c r="H142" s="154">
        <v>0</v>
      </c>
    </row>
    <row r="143" spans="1:8" x14ac:dyDescent="0.25">
      <c r="A143" s="41" t="s">
        <v>103</v>
      </c>
      <c r="B143" s="41" t="s">
        <v>104</v>
      </c>
      <c r="C143" s="42">
        <f t="shared" ref="C143:F143" si="35">SUM(C144:C151)</f>
        <v>0</v>
      </c>
      <c r="D143" s="42">
        <f>SUM(D144:D151)</f>
        <v>-23194</v>
      </c>
      <c r="E143" s="42">
        <f t="shared" si="35"/>
        <v>0</v>
      </c>
      <c r="F143" s="42">
        <f t="shared" si="35"/>
        <v>-68291</v>
      </c>
      <c r="G143" s="42">
        <f t="shared" ref="G143:H143" si="36">SUM(G144:G151)</f>
        <v>-117212</v>
      </c>
      <c r="H143" s="42">
        <f t="shared" si="36"/>
        <v>-117212</v>
      </c>
    </row>
    <row r="144" spans="1:8" s="153" customFormat="1" x14ac:dyDescent="0.25">
      <c r="A144" s="12">
        <v>5002</v>
      </c>
      <c r="B144" s="12" t="s">
        <v>105</v>
      </c>
      <c r="C144" s="106">
        <v>0</v>
      </c>
      <c r="D144" s="33">
        <v>-5498</v>
      </c>
      <c r="E144" s="50">
        <v>0</v>
      </c>
      <c r="F144" s="33">
        <v>-18808</v>
      </c>
      <c r="G144" s="33">
        <f>'[1]Haljala eelarve'!L142+'[1]TEGEVUSALA KULUD'!E79</f>
        <v>-32360</v>
      </c>
      <c r="H144" s="154">
        <v>-32360</v>
      </c>
    </row>
    <row r="145" spans="1:8" s="153" customFormat="1" x14ac:dyDescent="0.25">
      <c r="A145" s="12">
        <v>5005</v>
      </c>
      <c r="B145" s="12" t="s">
        <v>58</v>
      </c>
      <c r="C145" s="106">
        <v>0</v>
      </c>
      <c r="D145" s="131">
        <v>0</v>
      </c>
      <c r="E145" s="50">
        <v>0</v>
      </c>
      <c r="F145" s="33">
        <v>-925</v>
      </c>
      <c r="G145" s="33">
        <f>'[1]Haljala eelarve'!L143</f>
        <v>-3000</v>
      </c>
      <c r="H145" s="154">
        <v>-3000</v>
      </c>
    </row>
    <row r="146" spans="1:8" s="153" customFormat="1" x14ac:dyDescent="0.25">
      <c r="A146" s="12">
        <v>506</v>
      </c>
      <c r="B146" s="12" t="s">
        <v>50</v>
      </c>
      <c r="C146" s="106">
        <v>0</v>
      </c>
      <c r="D146" s="33">
        <v>-2020</v>
      </c>
      <c r="E146" s="50">
        <v>0</v>
      </c>
      <c r="F146" s="33">
        <v>-6726</v>
      </c>
      <c r="G146" s="33">
        <v>-11952</v>
      </c>
      <c r="H146" s="154">
        <v>-11952</v>
      </c>
    </row>
    <row r="147" spans="1:8" s="153" customFormat="1" x14ac:dyDescent="0.25">
      <c r="A147" s="12">
        <v>5512</v>
      </c>
      <c r="B147" s="12" t="s">
        <v>84</v>
      </c>
      <c r="C147" s="106">
        <v>0</v>
      </c>
      <c r="D147" s="33">
        <v>-15420</v>
      </c>
      <c r="E147" s="50">
        <v>0</v>
      </c>
      <c r="F147" s="33">
        <v>-41715</v>
      </c>
      <c r="G147" s="33">
        <f>'[1]Haljala eelarve'!L146+'[1]TEGEVUSALA KULUD'!E81</f>
        <v>-69600</v>
      </c>
      <c r="H147" s="154">
        <v>-69600</v>
      </c>
    </row>
    <row r="148" spans="1:8" s="153" customFormat="1" x14ac:dyDescent="0.25">
      <c r="A148" s="12">
        <v>5513</v>
      </c>
      <c r="B148" s="12" t="s">
        <v>53</v>
      </c>
      <c r="C148" s="106">
        <v>0</v>
      </c>
      <c r="D148" s="33">
        <v>-158</v>
      </c>
      <c r="E148" s="50">
        <v>0</v>
      </c>
      <c r="F148" s="33">
        <v>0</v>
      </c>
      <c r="G148" s="33">
        <f>'[1]TEGEVUSALA KULUD'!E82</f>
        <v>0</v>
      </c>
      <c r="H148" s="154">
        <v>0</v>
      </c>
    </row>
    <row r="149" spans="1:8" s="153" customFormat="1" x14ac:dyDescent="0.25">
      <c r="A149" s="12">
        <v>5522</v>
      </c>
      <c r="B149" s="12" t="s">
        <v>106</v>
      </c>
      <c r="C149" s="106">
        <v>0</v>
      </c>
      <c r="D149" s="33">
        <v>0</v>
      </c>
      <c r="E149" s="50">
        <v>0</v>
      </c>
      <c r="F149" s="33">
        <v>0</v>
      </c>
      <c r="G149" s="33">
        <f>'[1]TEGEVUSALA KULUD'!E83</f>
        <v>-50</v>
      </c>
      <c r="H149" s="154">
        <v>-50</v>
      </c>
    </row>
    <row r="150" spans="1:8" s="153" customFormat="1" x14ac:dyDescent="0.25">
      <c r="A150" s="12">
        <v>5532</v>
      </c>
      <c r="B150" s="12" t="s">
        <v>85</v>
      </c>
      <c r="C150" s="106">
        <v>0</v>
      </c>
      <c r="D150" s="33">
        <v>0</v>
      </c>
      <c r="E150" s="50">
        <v>0</v>
      </c>
      <c r="F150" s="33">
        <v>-16</v>
      </c>
      <c r="G150" s="33">
        <f>'[1]TEGEVUSALA KULUD'!E84</f>
        <v>-100</v>
      </c>
      <c r="H150" s="154">
        <v>-100</v>
      </c>
    </row>
    <row r="151" spans="1:8" s="153" customFormat="1" x14ac:dyDescent="0.25">
      <c r="A151" s="12">
        <v>5540</v>
      </c>
      <c r="B151" s="12" t="s">
        <v>76</v>
      </c>
      <c r="C151" s="106">
        <v>0</v>
      </c>
      <c r="D151" s="33">
        <v>-98</v>
      </c>
      <c r="E151" s="50">
        <v>0</v>
      </c>
      <c r="F151" s="33">
        <v>-101</v>
      </c>
      <c r="G151" s="33">
        <f>'[1]TEGEVUSALA KULUD'!E85</f>
        <v>-150</v>
      </c>
      <c r="H151" s="154">
        <v>-150</v>
      </c>
    </row>
    <row r="152" spans="1:8" s="128" customFormat="1" ht="12.75" x14ac:dyDescent="0.2">
      <c r="A152" s="40" t="s">
        <v>285</v>
      </c>
      <c r="B152" s="41" t="s">
        <v>286</v>
      </c>
      <c r="C152" s="113">
        <f t="shared" ref="C152:H152" si="37">SUM(C153:C156)</f>
        <v>-51017</v>
      </c>
      <c r="D152" s="113">
        <f t="shared" si="37"/>
        <v>0</v>
      </c>
      <c r="E152" s="113">
        <f t="shared" si="37"/>
        <v>-46209</v>
      </c>
      <c r="F152" s="113">
        <f t="shared" si="37"/>
        <v>0</v>
      </c>
      <c r="G152" s="113">
        <f t="shared" si="37"/>
        <v>0</v>
      </c>
      <c r="H152" s="113">
        <f t="shared" si="37"/>
        <v>0</v>
      </c>
    </row>
    <row r="153" spans="1:8" x14ac:dyDescent="0.25">
      <c r="A153" s="12">
        <v>5002</v>
      </c>
      <c r="B153" s="12" t="s">
        <v>57</v>
      </c>
      <c r="C153" s="106">
        <v>-11966</v>
      </c>
      <c r="D153" s="106">
        <v>0</v>
      </c>
      <c r="E153" s="50">
        <v>-11742</v>
      </c>
      <c r="F153" s="33">
        <v>0</v>
      </c>
      <c r="G153" s="33">
        <v>0</v>
      </c>
      <c r="H153" s="33">
        <v>0</v>
      </c>
    </row>
    <row r="154" spans="1:8" x14ac:dyDescent="0.25">
      <c r="A154" s="12">
        <v>5005</v>
      </c>
      <c r="B154" s="12" t="s">
        <v>58</v>
      </c>
      <c r="C154" s="106">
        <v>-2361</v>
      </c>
      <c r="D154" s="106">
        <v>0</v>
      </c>
      <c r="E154" s="50">
        <v>-2780</v>
      </c>
      <c r="F154" s="33">
        <v>0</v>
      </c>
      <c r="G154" s="33">
        <v>0</v>
      </c>
      <c r="H154" s="33">
        <v>0</v>
      </c>
    </row>
    <row r="155" spans="1:8" x14ac:dyDescent="0.25">
      <c r="A155" s="12">
        <v>506</v>
      </c>
      <c r="B155" s="12" t="s">
        <v>50</v>
      </c>
      <c r="C155" s="106">
        <v>-4759</v>
      </c>
      <c r="D155" s="106">
        <v>0</v>
      </c>
      <c r="E155" s="50">
        <v>-4584</v>
      </c>
      <c r="F155" s="33">
        <v>0</v>
      </c>
      <c r="G155" s="33">
        <v>0</v>
      </c>
      <c r="H155" s="33">
        <v>0</v>
      </c>
    </row>
    <row r="156" spans="1:8" x14ac:dyDescent="0.25">
      <c r="A156" s="12">
        <v>5512</v>
      </c>
      <c r="B156" s="12" t="s">
        <v>84</v>
      </c>
      <c r="C156" s="106">
        <v>-31931</v>
      </c>
      <c r="D156" s="106">
        <v>0</v>
      </c>
      <c r="E156" s="50">
        <v>-27103</v>
      </c>
      <c r="F156" s="33">
        <v>0</v>
      </c>
      <c r="G156" s="33">
        <v>0</v>
      </c>
      <c r="H156" s="33">
        <v>0</v>
      </c>
    </row>
    <row r="157" spans="1:8" x14ac:dyDescent="0.25">
      <c r="A157" s="43" t="s">
        <v>107</v>
      </c>
      <c r="B157" s="44" t="s">
        <v>108</v>
      </c>
      <c r="C157" s="45">
        <f t="shared" ref="C157:F157" si="38">SUM(C158+C161+C166+C168+C180+C188)</f>
        <v>-90126</v>
      </c>
      <c r="D157" s="45">
        <f t="shared" si="38"/>
        <v>-199921</v>
      </c>
      <c r="E157" s="45">
        <f t="shared" si="38"/>
        <v>-95957</v>
      </c>
      <c r="F157" s="45">
        <f t="shared" si="38"/>
        <v>-244765</v>
      </c>
      <c r="G157" s="45">
        <f>SUM(G158+G161+G166+G168+G180+G188)</f>
        <v>-308156</v>
      </c>
      <c r="H157" s="45">
        <f>SUM(H158+H161+H166+H168+H180+H188+H191)</f>
        <v>-299612</v>
      </c>
    </row>
    <row r="158" spans="1:8" x14ac:dyDescent="0.25">
      <c r="A158" s="44" t="s">
        <v>109</v>
      </c>
      <c r="B158" s="44" t="s">
        <v>110</v>
      </c>
      <c r="C158" s="45">
        <f t="shared" ref="C158:F158" si="39">SUM(C159:C160)</f>
        <v>0</v>
      </c>
      <c r="D158" s="45">
        <f t="shared" si="39"/>
        <v>-18859</v>
      </c>
      <c r="E158" s="45">
        <f t="shared" si="39"/>
        <v>0</v>
      </c>
      <c r="F158" s="45">
        <f t="shared" si="39"/>
        <v>-17366</v>
      </c>
      <c r="G158" s="45">
        <f t="shared" ref="G158:H158" si="40">SUM(G159:G160)</f>
        <v>-16900</v>
      </c>
      <c r="H158" s="45">
        <f t="shared" si="40"/>
        <v>-16900</v>
      </c>
    </row>
    <row r="159" spans="1:8" s="153" customFormat="1" x14ac:dyDescent="0.25">
      <c r="A159" s="12">
        <v>5511</v>
      </c>
      <c r="B159" s="12" t="s">
        <v>61</v>
      </c>
      <c r="C159" s="106">
        <v>0</v>
      </c>
      <c r="D159" s="33">
        <v>-18386</v>
      </c>
      <c r="E159" s="50">
        <v>0</v>
      </c>
      <c r="F159" s="33">
        <v>-11705</v>
      </c>
      <c r="G159" s="33">
        <f>'[1]TEGEVUSALA KULUD'!E88</f>
        <v>-16300</v>
      </c>
      <c r="H159" s="154">
        <v>-16300</v>
      </c>
    </row>
    <row r="160" spans="1:8" s="153" customFormat="1" x14ac:dyDescent="0.25">
      <c r="A160" s="12">
        <v>5540</v>
      </c>
      <c r="B160" s="12" t="s">
        <v>76</v>
      </c>
      <c r="C160" s="106">
        <v>0</v>
      </c>
      <c r="D160" s="33">
        <v>-473</v>
      </c>
      <c r="E160" s="50">
        <v>0</v>
      </c>
      <c r="F160" s="33">
        <v>-5661</v>
      </c>
      <c r="G160" s="33">
        <f>'[1]TEGEVUSALA KULUD'!E89</f>
        <v>-600</v>
      </c>
      <c r="H160" s="154">
        <v>-600</v>
      </c>
    </row>
    <row r="161" spans="1:8" x14ac:dyDescent="0.25">
      <c r="A161" s="44" t="s">
        <v>111</v>
      </c>
      <c r="B161" s="44" t="s">
        <v>112</v>
      </c>
      <c r="C161" s="45">
        <f t="shared" ref="C161:F161" si="41">SUM(C162:C165)</f>
        <v>-3006</v>
      </c>
      <c r="D161" s="45">
        <f t="shared" si="41"/>
        <v>-20299</v>
      </c>
      <c r="E161" s="45">
        <f t="shared" si="41"/>
        <v>-7018</v>
      </c>
      <c r="F161" s="45">
        <f t="shared" si="41"/>
        <v>-61036</v>
      </c>
      <c r="G161" s="45">
        <f>SUM(G162:G165)</f>
        <v>-12000</v>
      </c>
      <c r="H161" s="45">
        <f>SUM(H162:H165)</f>
        <v>-12000</v>
      </c>
    </row>
    <row r="162" spans="1:8" s="153" customFormat="1" x14ac:dyDescent="0.25">
      <c r="A162" s="12">
        <v>4500</v>
      </c>
      <c r="B162" s="12" t="s">
        <v>92</v>
      </c>
      <c r="C162" s="106">
        <v>0</v>
      </c>
      <c r="D162" s="33">
        <v>-8000</v>
      </c>
      <c r="E162" s="50">
        <v>-6400</v>
      </c>
      <c r="F162" s="33">
        <v>-49674</v>
      </c>
      <c r="G162" s="33">
        <v>0</v>
      </c>
      <c r="H162" s="154">
        <v>0</v>
      </c>
    </row>
    <row r="163" spans="1:8" s="153" customFormat="1" x14ac:dyDescent="0.25">
      <c r="A163" s="12">
        <v>5502</v>
      </c>
      <c r="B163" s="12" t="s">
        <v>102</v>
      </c>
      <c r="C163" s="106">
        <v>-2280</v>
      </c>
      <c r="D163" s="33">
        <v>0</v>
      </c>
      <c r="E163" s="50">
        <v>0</v>
      </c>
      <c r="F163" s="33">
        <v>0</v>
      </c>
      <c r="G163" s="33">
        <f>'[1]Haljala eelarve'!L150+'[1]TEGEVUSALA KULUD'!E92</f>
        <v>0</v>
      </c>
      <c r="H163" s="154">
        <v>0</v>
      </c>
    </row>
    <row r="164" spans="1:8" s="153" customFormat="1" x14ac:dyDescent="0.25">
      <c r="A164" s="12">
        <v>5512</v>
      </c>
      <c r="B164" s="12" t="s">
        <v>84</v>
      </c>
      <c r="C164" s="106">
        <v>-726</v>
      </c>
      <c r="D164" s="33">
        <v>-12247</v>
      </c>
      <c r="E164" s="50">
        <v>-618</v>
      </c>
      <c r="F164" s="33">
        <v>-11362</v>
      </c>
      <c r="G164" s="33">
        <f>'[1]Haljala eelarve'!L151+'[1]TEGEVUSALA KULUD'!E93</f>
        <v>-12000</v>
      </c>
      <c r="H164" s="154">
        <v>-12000</v>
      </c>
    </row>
    <row r="165" spans="1:8" s="153" customFormat="1" x14ac:dyDescent="0.25">
      <c r="A165" s="12">
        <v>5540</v>
      </c>
      <c r="B165" s="12" t="s">
        <v>76</v>
      </c>
      <c r="C165" s="106">
        <v>0</v>
      </c>
      <c r="D165" s="33">
        <v>-52</v>
      </c>
      <c r="E165" s="50">
        <v>0</v>
      </c>
      <c r="F165" s="33">
        <v>0</v>
      </c>
      <c r="G165" s="33">
        <v>0</v>
      </c>
      <c r="H165" s="154">
        <v>0</v>
      </c>
    </row>
    <row r="166" spans="1:8" x14ac:dyDescent="0.25">
      <c r="A166" s="44" t="s">
        <v>113</v>
      </c>
      <c r="B166" s="44" t="s">
        <v>114</v>
      </c>
      <c r="C166" s="45">
        <f t="shared" ref="C166:F166" si="42">C167</f>
        <v>-35429</v>
      </c>
      <c r="D166" s="45">
        <f t="shared" si="42"/>
        <v>-24116</v>
      </c>
      <c r="E166" s="45">
        <f t="shared" si="42"/>
        <v>-25493</v>
      </c>
      <c r="F166" s="45">
        <f t="shared" si="42"/>
        <v>-29464</v>
      </c>
      <c r="G166" s="45">
        <f t="shared" ref="G166:H166" si="43">G167</f>
        <v>-66000</v>
      </c>
      <c r="H166" s="45">
        <f t="shared" si="43"/>
        <v>-55000</v>
      </c>
    </row>
    <row r="167" spans="1:8" s="153" customFormat="1" x14ac:dyDescent="0.25">
      <c r="A167" s="12">
        <v>5512</v>
      </c>
      <c r="B167" s="12" t="s">
        <v>84</v>
      </c>
      <c r="C167" s="106">
        <v>-35429</v>
      </c>
      <c r="D167" s="33">
        <v>-24116</v>
      </c>
      <c r="E167" s="50">
        <v>-25493</v>
      </c>
      <c r="F167" s="33">
        <v>-29464</v>
      </c>
      <c r="G167" s="33">
        <f>'[1]Haljala eelarve'!L154+'[1]TEGEVUSALA KULUD'!E96</f>
        <v>-66000</v>
      </c>
      <c r="H167" s="156">
        <v>-55000</v>
      </c>
    </row>
    <row r="168" spans="1:8" x14ac:dyDescent="0.25">
      <c r="A168" s="44" t="s">
        <v>115</v>
      </c>
      <c r="B168" s="44" t="s">
        <v>116</v>
      </c>
      <c r="C168" s="45">
        <f t="shared" ref="C168:F168" si="44">SUM(C169:C179)</f>
        <v>-39189</v>
      </c>
      <c r="D168" s="45">
        <f t="shared" si="44"/>
        <v>-102364</v>
      </c>
      <c r="E168" s="45">
        <f t="shared" si="44"/>
        <v>-47310</v>
      </c>
      <c r="F168" s="45">
        <f t="shared" si="44"/>
        <v>-99643</v>
      </c>
      <c r="G168" s="45">
        <f t="shared" ref="G168:H168" si="45">SUM(G169:G179)</f>
        <v>-158949</v>
      </c>
      <c r="H168" s="45">
        <f t="shared" si="45"/>
        <v>-158949</v>
      </c>
    </row>
    <row r="169" spans="1:8" s="153" customFormat="1" x14ac:dyDescent="0.25">
      <c r="A169" s="12">
        <v>5002</v>
      </c>
      <c r="B169" s="12" t="s">
        <v>117</v>
      </c>
      <c r="C169" s="106">
        <v>-6294</v>
      </c>
      <c r="D169" s="33">
        <v>-44041</v>
      </c>
      <c r="E169" s="50">
        <v>-7080</v>
      </c>
      <c r="F169" s="33">
        <v>-36250</v>
      </c>
      <c r="G169" s="33">
        <v>-40000</v>
      </c>
      <c r="H169" s="154">
        <v>-40000</v>
      </c>
    </row>
    <row r="170" spans="1:8" s="153" customFormat="1" x14ac:dyDescent="0.25">
      <c r="A170" s="12">
        <v>5005</v>
      </c>
      <c r="B170" s="12" t="s">
        <v>58</v>
      </c>
      <c r="C170" s="106">
        <v>0</v>
      </c>
      <c r="D170" s="33">
        <v>-1328</v>
      </c>
      <c r="E170" s="50">
        <v>0</v>
      </c>
      <c r="F170" s="33">
        <v>-2851</v>
      </c>
      <c r="G170" s="33">
        <f>'[1]TEGEVUSALA KULUD'!E99</f>
        <v>-3000</v>
      </c>
      <c r="H170" s="154">
        <v>-3000</v>
      </c>
    </row>
    <row r="171" spans="1:8" s="153" customFormat="1" x14ac:dyDescent="0.25">
      <c r="A171" s="12">
        <v>506</v>
      </c>
      <c r="B171" s="12" t="s">
        <v>50</v>
      </c>
      <c r="C171" s="106">
        <v>-2148</v>
      </c>
      <c r="D171" s="33">
        <v>-15951</v>
      </c>
      <c r="E171" s="50">
        <v>-2211</v>
      </c>
      <c r="F171" s="33">
        <v>-12946</v>
      </c>
      <c r="G171" s="33">
        <v>-17069</v>
      </c>
      <c r="H171" s="154">
        <v>-17069</v>
      </c>
    </row>
    <row r="172" spans="1:8" s="153" customFormat="1" x14ac:dyDescent="0.25">
      <c r="A172" s="12">
        <v>5500</v>
      </c>
      <c r="B172" s="12" t="s">
        <v>51</v>
      </c>
      <c r="C172" s="106">
        <v>-42</v>
      </c>
      <c r="D172" s="33">
        <v>-94</v>
      </c>
      <c r="E172" s="50">
        <v>-35</v>
      </c>
      <c r="F172" s="33">
        <v>-183</v>
      </c>
      <c r="G172" s="33">
        <f>'[1]TEGEVUSALA KULUD'!E101</f>
        <v>-200</v>
      </c>
      <c r="H172" s="154">
        <v>-200</v>
      </c>
    </row>
    <row r="173" spans="1:8" s="153" customFormat="1" x14ac:dyDescent="0.25">
      <c r="A173" s="12">
        <v>5511</v>
      </c>
      <c r="B173" s="12" t="s">
        <v>61</v>
      </c>
      <c r="C173" s="106">
        <v>-30705</v>
      </c>
      <c r="D173" s="33">
        <v>-5822</v>
      </c>
      <c r="E173" s="50">
        <v>-37984</v>
      </c>
      <c r="F173" s="33">
        <v>-11659</v>
      </c>
      <c r="G173" s="33">
        <f>'[1]Haljala eelarve'!L161+'[1]TEGEVUSALA KULUD'!E102</f>
        <v>-61500</v>
      </c>
      <c r="H173" s="154">
        <v>-61500</v>
      </c>
    </row>
    <row r="174" spans="1:8" s="153" customFormat="1" x14ac:dyDescent="0.25">
      <c r="A174" s="12">
        <v>5512</v>
      </c>
      <c r="B174" s="12" t="s">
        <v>84</v>
      </c>
      <c r="C174" s="106">
        <v>0</v>
      </c>
      <c r="D174" s="33">
        <v>0</v>
      </c>
      <c r="E174" s="50">
        <v>0</v>
      </c>
      <c r="F174" s="50">
        <v>0</v>
      </c>
      <c r="G174" s="50">
        <v>0</v>
      </c>
      <c r="H174" s="154">
        <v>0</v>
      </c>
    </row>
    <row r="175" spans="1:8" s="153" customFormat="1" x14ac:dyDescent="0.25">
      <c r="A175" s="12">
        <v>5513</v>
      </c>
      <c r="B175" s="12" t="s">
        <v>53</v>
      </c>
      <c r="C175" s="106">
        <v>0</v>
      </c>
      <c r="D175" s="33">
        <v>-32414</v>
      </c>
      <c r="E175" s="50">
        <v>0</v>
      </c>
      <c r="F175" s="33">
        <v>-35103</v>
      </c>
      <c r="G175" s="33">
        <f>'[1]TEGEVUSALA KULUD'!E103</f>
        <v>-35100</v>
      </c>
      <c r="H175" s="154">
        <v>-35100</v>
      </c>
    </row>
    <row r="176" spans="1:8" s="153" customFormat="1" x14ac:dyDescent="0.25">
      <c r="A176" s="12">
        <v>5515</v>
      </c>
      <c r="B176" s="12" t="s">
        <v>63</v>
      </c>
      <c r="C176" s="106">
        <v>0</v>
      </c>
      <c r="D176" s="33">
        <v>-1422</v>
      </c>
      <c r="E176" s="50">
        <v>0</v>
      </c>
      <c r="F176" s="33">
        <v>-299</v>
      </c>
      <c r="G176" s="33">
        <f>'[1]TEGEVUSALA KULUD'!E104</f>
        <v>-1000</v>
      </c>
      <c r="H176" s="154">
        <v>-1000</v>
      </c>
    </row>
    <row r="177" spans="1:63" s="153" customFormat="1" x14ac:dyDescent="0.25">
      <c r="A177" s="12">
        <v>5522</v>
      </c>
      <c r="B177" s="12" t="s">
        <v>64</v>
      </c>
      <c r="C177" s="106">
        <v>0</v>
      </c>
      <c r="D177" s="33">
        <v>0</v>
      </c>
      <c r="E177" s="50">
        <v>0</v>
      </c>
      <c r="F177" s="33">
        <v>0</v>
      </c>
      <c r="G177" s="33">
        <f>'[1]TEGEVUSALA KULUD'!E105</f>
        <v>-80</v>
      </c>
      <c r="H177" s="154">
        <v>-80</v>
      </c>
    </row>
    <row r="178" spans="1:63" s="153" customFormat="1" x14ac:dyDescent="0.25">
      <c r="A178" s="12">
        <v>5532</v>
      </c>
      <c r="B178" s="12" t="s">
        <v>85</v>
      </c>
      <c r="C178" s="106">
        <v>0</v>
      </c>
      <c r="D178" s="33">
        <v>-1144</v>
      </c>
      <c r="E178" s="50">
        <v>0</v>
      </c>
      <c r="F178" s="33">
        <v>-352</v>
      </c>
      <c r="G178" s="33">
        <f>'[1]TEGEVUSALA KULUD'!E106</f>
        <v>-1000</v>
      </c>
      <c r="H178" s="154">
        <v>-1000</v>
      </c>
    </row>
    <row r="179" spans="1:63" s="153" customFormat="1" x14ac:dyDescent="0.25">
      <c r="A179" s="12">
        <v>5540</v>
      </c>
      <c r="B179" s="12" t="s">
        <v>76</v>
      </c>
      <c r="C179" s="106">
        <v>0</v>
      </c>
      <c r="D179" s="33">
        <v>-148</v>
      </c>
      <c r="E179" s="50">
        <v>0</v>
      </c>
      <c r="F179" s="33">
        <v>0</v>
      </c>
      <c r="G179" s="33">
        <f>'[1]TEGEVUSALA KULUD'!E107</f>
        <v>0</v>
      </c>
      <c r="H179" s="154">
        <v>0</v>
      </c>
    </row>
    <row r="180" spans="1:63" x14ac:dyDescent="0.25">
      <c r="A180" s="44" t="s">
        <v>118</v>
      </c>
      <c r="B180" s="44" t="s">
        <v>119</v>
      </c>
      <c r="C180" s="45">
        <f t="shared" ref="C180:F180" si="46">SUM(C181:C187)</f>
        <v>-10394</v>
      </c>
      <c r="D180" s="45">
        <f t="shared" si="46"/>
        <v>-29644</v>
      </c>
      <c r="E180" s="45">
        <f t="shared" si="46"/>
        <v>-13410</v>
      </c>
      <c r="F180" s="45">
        <f t="shared" si="46"/>
        <v>-36091</v>
      </c>
      <c r="G180" s="45">
        <f>SUM(G181:G187)</f>
        <v>-49307</v>
      </c>
      <c r="H180" s="45">
        <f>SUM(H181:H187)</f>
        <v>-49307</v>
      </c>
    </row>
    <row r="181" spans="1:63" s="153" customFormat="1" x14ac:dyDescent="0.25">
      <c r="A181" s="12">
        <v>4500</v>
      </c>
      <c r="B181" s="12" t="s">
        <v>97</v>
      </c>
      <c r="C181" s="106">
        <v>0</v>
      </c>
      <c r="D181" s="33">
        <v>-6905</v>
      </c>
      <c r="E181" s="50">
        <v>0</v>
      </c>
      <c r="F181" s="33">
        <v>-7547</v>
      </c>
      <c r="G181" s="33">
        <f>'[1]TEGEVUSALA KULUD'!E109</f>
        <v>-8028</v>
      </c>
      <c r="H181" s="154">
        <v>-8028</v>
      </c>
    </row>
    <row r="182" spans="1:63" s="153" customFormat="1" x14ac:dyDescent="0.25">
      <c r="A182" s="12">
        <v>5002</v>
      </c>
      <c r="B182" s="12" t="s">
        <v>117</v>
      </c>
      <c r="C182" s="106">
        <v>-5146</v>
      </c>
      <c r="D182" s="33">
        <v>-16596</v>
      </c>
      <c r="E182" s="50">
        <v>-6070</v>
      </c>
      <c r="F182" s="33">
        <v>-20412</v>
      </c>
      <c r="G182" s="33">
        <v>-27000</v>
      </c>
      <c r="H182" s="154">
        <v>-27000</v>
      </c>
    </row>
    <row r="183" spans="1:63" s="153" customFormat="1" x14ac:dyDescent="0.25">
      <c r="A183" s="12">
        <v>5005</v>
      </c>
      <c r="B183" s="12" t="s">
        <v>58</v>
      </c>
      <c r="C183" s="106">
        <v>0</v>
      </c>
      <c r="D183" s="33">
        <v>-184</v>
      </c>
      <c r="E183" s="50">
        <v>0</v>
      </c>
      <c r="F183" s="33">
        <v>-516</v>
      </c>
      <c r="G183" s="33">
        <v>-1000</v>
      </c>
      <c r="H183" s="154">
        <v>-1000</v>
      </c>
    </row>
    <row r="184" spans="1:63" s="153" customFormat="1" x14ac:dyDescent="0.25">
      <c r="A184" s="12">
        <v>506</v>
      </c>
      <c r="B184" s="12" t="s">
        <v>50</v>
      </c>
      <c r="C184" s="106">
        <v>-1613</v>
      </c>
      <c r="D184" s="33">
        <v>-5651</v>
      </c>
      <c r="E184" s="50">
        <v>-1866</v>
      </c>
      <c r="F184" s="33">
        <v>-7128</v>
      </c>
      <c r="G184" s="33">
        <v>-9464</v>
      </c>
      <c r="H184" s="154">
        <v>-9464</v>
      </c>
    </row>
    <row r="185" spans="1:63" s="153" customFormat="1" x14ac:dyDescent="0.25">
      <c r="A185" s="12">
        <v>5500</v>
      </c>
      <c r="B185" s="12" t="s">
        <v>51</v>
      </c>
      <c r="C185" s="106">
        <v>-17</v>
      </c>
      <c r="D185" s="33">
        <v>0</v>
      </c>
      <c r="E185" s="50">
        <v>-15</v>
      </c>
      <c r="F185" s="33">
        <v>0</v>
      </c>
      <c r="G185" s="33">
        <v>-30</v>
      </c>
      <c r="H185" s="154">
        <v>-30</v>
      </c>
    </row>
    <row r="186" spans="1:63" s="153" customFormat="1" x14ac:dyDescent="0.25">
      <c r="A186" s="12">
        <v>5512</v>
      </c>
      <c r="B186" s="12" t="s">
        <v>84</v>
      </c>
      <c r="C186" s="106">
        <v>-3618</v>
      </c>
      <c r="D186" s="33">
        <v>-308</v>
      </c>
      <c r="E186" s="50">
        <v>-5459</v>
      </c>
      <c r="F186" s="33">
        <v>-488</v>
      </c>
      <c r="G186" s="33">
        <f>'[1]Haljala eelarve'!L168+'[1]TEGEVUSALA KULUD'!E113</f>
        <v>-3740</v>
      </c>
      <c r="H186" s="154">
        <v>-3740</v>
      </c>
    </row>
    <row r="187" spans="1:63" s="153" customFormat="1" x14ac:dyDescent="0.25">
      <c r="A187" s="12">
        <v>5522</v>
      </c>
      <c r="B187" s="12" t="s">
        <v>64</v>
      </c>
      <c r="C187" s="106">
        <v>0</v>
      </c>
      <c r="D187" s="106">
        <v>0</v>
      </c>
      <c r="E187" s="50">
        <v>0</v>
      </c>
      <c r="F187" s="33">
        <v>0</v>
      </c>
      <c r="G187" s="33">
        <f>'[1]TEGEVUSALA KULUD'!E114</f>
        <v>-45</v>
      </c>
      <c r="H187" s="154">
        <v>-45</v>
      </c>
    </row>
    <row r="188" spans="1:63" x14ac:dyDescent="0.25">
      <c r="A188" s="44" t="s">
        <v>120</v>
      </c>
      <c r="B188" s="44" t="s">
        <v>121</v>
      </c>
      <c r="C188" s="45">
        <f t="shared" ref="C188:H188" si="47">SUM(C189:C190)</f>
        <v>-2108</v>
      </c>
      <c r="D188" s="45">
        <f t="shared" si="47"/>
        <v>-4639</v>
      </c>
      <c r="E188" s="45">
        <f t="shared" si="47"/>
        <v>-2726</v>
      </c>
      <c r="F188" s="45">
        <f t="shared" si="47"/>
        <v>-1165</v>
      </c>
      <c r="G188" s="45">
        <f t="shared" si="47"/>
        <v>-5000</v>
      </c>
      <c r="H188" s="45">
        <f t="shared" si="47"/>
        <v>-4000</v>
      </c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</row>
    <row r="189" spans="1:63" s="129" customFormat="1" ht="15" customHeight="1" x14ac:dyDescent="0.2">
      <c r="A189" s="49">
        <v>5512</v>
      </c>
      <c r="B189" s="49" t="s">
        <v>84</v>
      </c>
      <c r="C189" s="50">
        <v>-2108</v>
      </c>
      <c r="D189" s="50">
        <v>0</v>
      </c>
      <c r="E189" s="50">
        <v>-2726</v>
      </c>
      <c r="F189" s="50">
        <v>0</v>
      </c>
      <c r="G189" s="50">
        <v>0</v>
      </c>
      <c r="H189" s="154">
        <v>0</v>
      </c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</row>
    <row r="190" spans="1:63" s="153" customFormat="1" x14ac:dyDescent="0.25">
      <c r="A190" s="12">
        <v>5540</v>
      </c>
      <c r="B190" s="12" t="s">
        <v>76</v>
      </c>
      <c r="C190" s="106">
        <v>0</v>
      </c>
      <c r="D190" s="33">
        <v>-4639</v>
      </c>
      <c r="E190" s="50">
        <v>0</v>
      </c>
      <c r="F190" s="33">
        <v>-1165</v>
      </c>
      <c r="G190" s="33">
        <f>'[1]Haljala eelarve'!L171+'[1]TEGEVUSALA KULUD'!E116</f>
        <v>-5000</v>
      </c>
      <c r="H190" s="156">
        <v>-4000</v>
      </c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</row>
    <row r="191" spans="1:63" s="128" customFormat="1" ht="12.75" x14ac:dyDescent="0.2">
      <c r="A191" s="162" t="s">
        <v>327</v>
      </c>
      <c r="B191" s="162" t="s">
        <v>328</v>
      </c>
      <c r="C191" s="163">
        <f>C192</f>
        <v>0</v>
      </c>
      <c r="D191" s="163">
        <f t="shared" ref="D191:H191" si="48">D192</f>
        <v>0</v>
      </c>
      <c r="E191" s="163">
        <f t="shared" si="48"/>
        <v>0</v>
      </c>
      <c r="F191" s="163">
        <f t="shared" si="48"/>
        <v>0</v>
      </c>
      <c r="G191" s="163">
        <f t="shared" si="48"/>
        <v>0</v>
      </c>
      <c r="H191" s="163">
        <f t="shared" si="48"/>
        <v>-3456</v>
      </c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</row>
    <row r="192" spans="1:63" s="131" customFormat="1" ht="15" customHeight="1" x14ac:dyDescent="0.2">
      <c r="A192" s="12">
        <v>4521</v>
      </c>
      <c r="B192" s="12" t="s">
        <v>74</v>
      </c>
      <c r="C192" s="106">
        <v>0</v>
      </c>
      <c r="D192" s="33">
        <v>0</v>
      </c>
      <c r="E192" s="50">
        <v>0</v>
      </c>
      <c r="F192" s="33">
        <v>0</v>
      </c>
      <c r="G192" s="33">
        <v>0</v>
      </c>
      <c r="H192" s="154">
        <v>-3456</v>
      </c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</row>
    <row r="193" spans="1:35" s="128" customFormat="1" ht="15" customHeight="1" x14ac:dyDescent="0.2">
      <c r="A193" s="114" t="s">
        <v>287</v>
      </c>
      <c r="B193" s="115" t="s">
        <v>289</v>
      </c>
      <c r="C193" s="116">
        <f>C194</f>
        <v>-7395</v>
      </c>
      <c r="D193" s="116">
        <f t="shared" ref="D193:H194" si="49">D194</f>
        <v>-1314</v>
      </c>
      <c r="E193" s="148">
        <f t="shared" si="49"/>
        <v>-7207</v>
      </c>
      <c r="F193" s="148">
        <f t="shared" si="49"/>
        <v>-1278</v>
      </c>
      <c r="G193" s="116">
        <f t="shared" si="49"/>
        <v>0</v>
      </c>
      <c r="H193" s="164">
        <f t="shared" si="49"/>
        <v>0</v>
      </c>
    </row>
    <row r="194" spans="1:35" s="128" customFormat="1" ht="12.75" x14ac:dyDescent="0.2">
      <c r="A194" s="110" t="s">
        <v>288</v>
      </c>
      <c r="B194" s="79" t="s">
        <v>326</v>
      </c>
      <c r="C194" s="86">
        <f>C195</f>
        <v>-7395</v>
      </c>
      <c r="D194" s="86">
        <f t="shared" si="49"/>
        <v>-1314</v>
      </c>
      <c r="E194" s="141">
        <f t="shared" si="49"/>
        <v>-7207</v>
      </c>
      <c r="F194" s="86">
        <f t="shared" si="49"/>
        <v>-1278</v>
      </c>
      <c r="G194" s="86">
        <f t="shared" si="49"/>
        <v>0</v>
      </c>
      <c r="H194" s="161">
        <f t="shared" si="49"/>
        <v>0</v>
      </c>
    </row>
    <row r="195" spans="1:35" s="153" customFormat="1" x14ac:dyDescent="0.25">
      <c r="A195" s="12">
        <v>4500</v>
      </c>
      <c r="B195" s="12" t="s">
        <v>92</v>
      </c>
      <c r="C195" s="106">
        <v>-7395</v>
      </c>
      <c r="D195" s="106">
        <v>-1314</v>
      </c>
      <c r="E195" s="50">
        <v>-7207</v>
      </c>
      <c r="F195" s="33">
        <v>-1278</v>
      </c>
      <c r="G195" s="33">
        <v>0</v>
      </c>
      <c r="H195" s="154">
        <v>0</v>
      </c>
    </row>
    <row r="196" spans="1:35" x14ac:dyDescent="0.25">
      <c r="A196" s="46" t="s">
        <v>122</v>
      </c>
      <c r="B196" s="47" t="s">
        <v>123</v>
      </c>
      <c r="C196" s="48">
        <f>SUM(C197+C213+C226+C234+C245+C257+C268+C278+C288+C300+C302+C316+C319+C326+C330+C334+C337+C339+C341)</f>
        <v>-249955</v>
      </c>
      <c r="D196" s="48">
        <f t="shared" ref="D196:F196" si="50">SUM(D197+D213+D226+D234+D245+D257+D268+D278+D288+D300+D302+D316+D319+D326+D330+D334+D337+D339+D341)</f>
        <v>-246798</v>
      </c>
      <c r="E196" s="48">
        <f t="shared" si="50"/>
        <v>-231934</v>
      </c>
      <c r="F196" s="48">
        <f t="shared" si="50"/>
        <v>-272047</v>
      </c>
      <c r="G196" s="48">
        <f>SUM(G197+G213+G226+G234+G245+G257+G268+G278+G288+G300+G302+G316+G319+G326+G330+G334+G337+G339+G341)</f>
        <v>-573063.5</v>
      </c>
      <c r="H196" s="48">
        <f>SUM(H197+H213+H226+H234+H245+H257+H268+H278+H288+H300+H302+H316+H319+H326+H330+H334+H337+H339+H341)</f>
        <v>-568064</v>
      </c>
    </row>
    <row r="197" spans="1:35" x14ac:dyDescent="0.25">
      <c r="A197" s="47" t="s">
        <v>124</v>
      </c>
      <c r="B197" s="47" t="s">
        <v>125</v>
      </c>
      <c r="C197" s="48">
        <f>SUM(C198:C212)</f>
        <v>-30388</v>
      </c>
      <c r="D197" s="48">
        <f t="shared" ref="D197:H197" si="51">SUM(D198:D212)</f>
        <v>-65948</v>
      </c>
      <c r="E197" s="48">
        <f t="shared" si="51"/>
        <v>-30285</v>
      </c>
      <c r="F197" s="48">
        <f t="shared" si="51"/>
        <v>-88074</v>
      </c>
      <c r="G197" s="48">
        <f t="shared" si="51"/>
        <v>-100715</v>
      </c>
      <c r="H197" s="48">
        <f t="shared" si="51"/>
        <v>-100715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</row>
    <row r="198" spans="1:35" s="129" customFormat="1" ht="15" customHeight="1" x14ac:dyDescent="0.25">
      <c r="A198" s="49">
        <v>4500</v>
      </c>
      <c r="B198" s="49" t="s">
        <v>92</v>
      </c>
      <c r="C198" s="50">
        <v>-600</v>
      </c>
      <c r="D198" s="50">
        <v>0</v>
      </c>
      <c r="E198" s="50">
        <v>0</v>
      </c>
      <c r="F198" s="50">
        <v>0</v>
      </c>
      <c r="G198" s="50">
        <v>0</v>
      </c>
      <c r="H198" s="154">
        <v>0</v>
      </c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</row>
    <row r="199" spans="1:35" s="153" customFormat="1" x14ac:dyDescent="0.25">
      <c r="A199" s="12">
        <v>5002</v>
      </c>
      <c r="B199" s="12" t="s">
        <v>117</v>
      </c>
      <c r="C199" s="106">
        <v>-12963</v>
      </c>
      <c r="D199" s="33">
        <v>-24308</v>
      </c>
      <c r="E199" s="50">
        <v>-16208</v>
      </c>
      <c r="F199" s="50">
        <v>-26687</v>
      </c>
      <c r="G199" s="33">
        <f>'[1]Haljala eelarve'!L179+'[1]TEGEVUSALA KULUD'!E119</f>
        <v>-41976</v>
      </c>
      <c r="H199" s="154">
        <v>-41976</v>
      </c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</row>
    <row r="200" spans="1:35" s="153" customFormat="1" x14ac:dyDescent="0.25">
      <c r="A200" s="12">
        <v>5005</v>
      </c>
      <c r="B200" s="12" t="s">
        <v>58</v>
      </c>
      <c r="C200" s="106">
        <v>0</v>
      </c>
      <c r="D200" s="33">
        <v>-1041</v>
      </c>
      <c r="E200" s="50">
        <v>-250</v>
      </c>
      <c r="F200" s="50">
        <v>-2138</v>
      </c>
      <c r="G200" s="33">
        <f>'[1]TEGEVUSALA KULUD'!E120</f>
        <v>-2000</v>
      </c>
      <c r="H200" s="154">
        <v>-2000</v>
      </c>
    </row>
    <row r="201" spans="1:35" s="153" customFormat="1" x14ac:dyDescent="0.25">
      <c r="A201" s="12">
        <v>5008</v>
      </c>
      <c r="B201" s="12" t="s">
        <v>325</v>
      </c>
      <c r="C201" s="106">
        <v>0</v>
      </c>
      <c r="D201" s="33">
        <v>0</v>
      </c>
      <c r="E201" s="50">
        <v>0</v>
      </c>
      <c r="F201" s="50">
        <v>-67</v>
      </c>
      <c r="G201" s="33">
        <v>0</v>
      </c>
      <c r="H201" s="154">
        <v>0</v>
      </c>
    </row>
    <row r="202" spans="1:35" s="153" customFormat="1" x14ac:dyDescent="0.25">
      <c r="A202" s="12">
        <v>506</v>
      </c>
      <c r="B202" s="12" t="s">
        <v>50</v>
      </c>
      <c r="C202" s="106">
        <v>-4263</v>
      </c>
      <c r="D202" s="33">
        <v>-8495</v>
      </c>
      <c r="E202" s="50">
        <v>-5151</v>
      </c>
      <c r="F202" s="50">
        <v>-9790</v>
      </c>
      <c r="G202" s="33">
        <f>'[1]Haljala eelarve'!L180+'[1]TEGEVUSALA KULUD'!E121</f>
        <v>-14864</v>
      </c>
      <c r="H202" s="154">
        <v>-14864</v>
      </c>
    </row>
    <row r="203" spans="1:35" s="153" customFormat="1" x14ac:dyDescent="0.25">
      <c r="A203" s="12">
        <v>5500</v>
      </c>
      <c r="B203" s="12" t="s">
        <v>51</v>
      </c>
      <c r="C203" s="106">
        <v>-20</v>
      </c>
      <c r="D203" s="33">
        <v>-416</v>
      </c>
      <c r="E203" s="50">
        <v>-16</v>
      </c>
      <c r="F203" s="50">
        <v>-288</v>
      </c>
      <c r="G203" s="33">
        <f>'[1]Haljala eelarve'!L182+'[1]TEGEVUSALA KULUD'!E122</f>
        <v>-875</v>
      </c>
      <c r="H203" s="154">
        <v>-875</v>
      </c>
    </row>
    <row r="204" spans="1:35" s="153" customFormat="1" x14ac:dyDescent="0.25">
      <c r="A204" s="12">
        <v>5504</v>
      </c>
      <c r="B204" s="12" t="s">
        <v>52</v>
      </c>
      <c r="C204" s="106">
        <v>0</v>
      </c>
      <c r="D204" s="106">
        <v>0</v>
      </c>
      <c r="E204" s="50">
        <v>0</v>
      </c>
      <c r="F204" s="50">
        <v>0</v>
      </c>
      <c r="G204" s="33">
        <f>'[1]Haljala eelarve'!L183</f>
        <v>-175</v>
      </c>
      <c r="H204" s="154">
        <v>-175</v>
      </c>
    </row>
    <row r="205" spans="1:35" s="153" customFormat="1" x14ac:dyDescent="0.25">
      <c r="A205" s="12">
        <v>5511</v>
      </c>
      <c r="B205" s="12" t="s">
        <v>61</v>
      </c>
      <c r="C205" s="106">
        <v>-55</v>
      </c>
      <c r="D205" s="33">
        <v>-25210</v>
      </c>
      <c r="E205" s="50">
        <v>0</v>
      </c>
      <c r="F205" s="50">
        <v>-43612</v>
      </c>
      <c r="G205" s="33">
        <f>'[1]Haljala eelarve'!L184+'[1]TEGEVUSALA KULUD'!E123</f>
        <v>-29000</v>
      </c>
      <c r="H205" s="154">
        <v>-29000</v>
      </c>
    </row>
    <row r="206" spans="1:35" s="153" customFormat="1" x14ac:dyDescent="0.25">
      <c r="A206" s="12">
        <v>5512</v>
      </c>
      <c r="B206" s="12" t="s">
        <v>84</v>
      </c>
      <c r="C206" s="106">
        <v>0</v>
      </c>
      <c r="D206" s="33">
        <v>0</v>
      </c>
      <c r="E206" s="50">
        <v>-40</v>
      </c>
      <c r="F206" s="50">
        <v>0</v>
      </c>
      <c r="G206" s="33">
        <v>0</v>
      </c>
      <c r="H206" s="154">
        <v>0</v>
      </c>
    </row>
    <row r="207" spans="1:35" s="153" customFormat="1" x14ac:dyDescent="0.25">
      <c r="A207" s="12">
        <v>5513</v>
      </c>
      <c r="B207" s="12" t="s">
        <v>53</v>
      </c>
      <c r="C207" s="106">
        <v>-99</v>
      </c>
      <c r="D207" s="106">
        <v>0</v>
      </c>
      <c r="E207" s="50">
        <v>-367</v>
      </c>
      <c r="F207" s="50">
        <v>0</v>
      </c>
      <c r="G207" s="33">
        <f>'[1]Haljala eelarve'!L185</f>
        <v>-200</v>
      </c>
      <c r="H207" s="154">
        <v>-200</v>
      </c>
    </row>
    <row r="208" spans="1:35" s="153" customFormat="1" x14ac:dyDescent="0.25">
      <c r="A208" s="12">
        <v>5514</v>
      </c>
      <c r="B208" s="12" t="s">
        <v>62</v>
      </c>
      <c r="C208" s="106">
        <v>-199</v>
      </c>
      <c r="D208" s="33">
        <v>-539</v>
      </c>
      <c r="E208" s="50">
        <v>0</v>
      </c>
      <c r="F208" s="50">
        <v>-416</v>
      </c>
      <c r="G208" s="33">
        <f>'[1]Haljala eelarve'!L186+'[1]TEGEVUSALA KULUD'!E124</f>
        <v>-650</v>
      </c>
      <c r="H208" s="154">
        <v>-650</v>
      </c>
    </row>
    <row r="209" spans="1:8" s="153" customFormat="1" x14ac:dyDescent="0.25">
      <c r="A209" s="12">
        <v>5515</v>
      </c>
      <c r="B209" s="12" t="s">
        <v>63</v>
      </c>
      <c r="C209" s="106">
        <v>-7566</v>
      </c>
      <c r="D209" s="33">
        <v>-1690</v>
      </c>
      <c r="E209" s="50">
        <v>-2059</v>
      </c>
      <c r="F209" s="50">
        <v>-980</v>
      </c>
      <c r="G209" s="33">
        <f>'[1]Haljala eelarve'!L187+'[1]TEGEVUSALA KULUD'!E125</f>
        <v>-2715</v>
      </c>
      <c r="H209" s="154">
        <v>-2715</v>
      </c>
    </row>
    <row r="210" spans="1:8" s="153" customFormat="1" x14ac:dyDescent="0.25">
      <c r="A210" s="12">
        <v>5521</v>
      </c>
      <c r="B210" s="12" t="s">
        <v>81</v>
      </c>
      <c r="C210" s="106">
        <v>0</v>
      </c>
      <c r="D210" s="33">
        <v>-4017</v>
      </c>
      <c r="E210" s="50">
        <v>0</v>
      </c>
      <c r="F210" s="50">
        <v>-4047</v>
      </c>
      <c r="G210" s="33">
        <f>'[1]TEGEVUSALA KULUD'!E126</f>
        <v>-4000</v>
      </c>
      <c r="H210" s="154">
        <v>-4000</v>
      </c>
    </row>
    <row r="211" spans="1:8" s="153" customFormat="1" x14ac:dyDescent="0.25">
      <c r="A211" s="12">
        <v>5522</v>
      </c>
      <c r="B211" s="12" t="s">
        <v>64</v>
      </c>
      <c r="C211" s="106">
        <v>-213</v>
      </c>
      <c r="D211" s="33">
        <v>-232</v>
      </c>
      <c r="E211" s="50">
        <v>-139</v>
      </c>
      <c r="F211" s="50">
        <v>-49</v>
      </c>
      <c r="G211" s="33">
        <f>'[1]Haljala eelarve'!L188+'[1]TEGEVUSALA KULUD'!E127</f>
        <v>-260</v>
      </c>
      <c r="H211" s="154">
        <v>-260</v>
      </c>
    </row>
    <row r="212" spans="1:8" s="153" customFormat="1" x14ac:dyDescent="0.25">
      <c r="A212" s="12">
        <v>5525</v>
      </c>
      <c r="B212" s="12" t="s">
        <v>126</v>
      </c>
      <c r="C212" s="106">
        <v>-4410</v>
      </c>
      <c r="D212" s="106">
        <v>0</v>
      </c>
      <c r="E212" s="50">
        <v>-6055</v>
      </c>
      <c r="F212" s="50">
        <v>0</v>
      </c>
      <c r="G212" s="33">
        <f>'[1]Haljala eelarve'!L189</f>
        <v>-4000</v>
      </c>
      <c r="H212" s="154">
        <v>-4000</v>
      </c>
    </row>
    <row r="213" spans="1:8" x14ac:dyDescent="0.25">
      <c r="A213" s="47" t="s">
        <v>127</v>
      </c>
      <c r="B213" s="47" t="s">
        <v>128</v>
      </c>
      <c r="C213" s="48">
        <f t="shared" ref="C213:F213" si="52">SUM(C214:C225)</f>
        <v>-18057</v>
      </c>
      <c r="D213" s="48">
        <f t="shared" si="52"/>
        <v>-1090</v>
      </c>
      <c r="E213" s="48">
        <f t="shared" si="52"/>
        <v>-20191</v>
      </c>
      <c r="F213" s="48">
        <f t="shared" si="52"/>
        <v>-17473</v>
      </c>
      <c r="G213" s="48">
        <f>SUM(G214:G225)</f>
        <v>-53202</v>
      </c>
      <c r="H213" s="48">
        <f>SUM(H214:H225)</f>
        <v>-53202</v>
      </c>
    </row>
    <row r="214" spans="1:8" s="153" customFormat="1" x14ac:dyDescent="0.25">
      <c r="A214" s="12">
        <v>4500</v>
      </c>
      <c r="B214" s="12" t="s">
        <v>97</v>
      </c>
      <c r="C214" s="106">
        <v>0</v>
      </c>
      <c r="D214" s="106">
        <v>0</v>
      </c>
      <c r="E214" s="50">
        <v>0</v>
      </c>
      <c r="F214" s="33">
        <v>-11054</v>
      </c>
      <c r="G214" s="33">
        <v>-15600</v>
      </c>
      <c r="H214" s="154">
        <v>-15600</v>
      </c>
    </row>
    <row r="215" spans="1:8" s="153" customFormat="1" x14ac:dyDescent="0.25">
      <c r="A215" s="12">
        <v>5002</v>
      </c>
      <c r="B215" s="12" t="s">
        <v>117</v>
      </c>
      <c r="C215" s="106">
        <v>-8640</v>
      </c>
      <c r="D215" s="106">
        <v>0</v>
      </c>
      <c r="E215" s="50">
        <v>-9440</v>
      </c>
      <c r="F215" s="33">
        <v>-4177</v>
      </c>
      <c r="G215" s="33">
        <v>-19200</v>
      </c>
      <c r="H215" s="154">
        <v>-19200</v>
      </c>
    </row>
    <row r="216" spans="1:8" s="153" customFormat="1" x14ac:dyDescent="0.25">
      <c r="A216" s="12">
        <v>5005</v>
      </c>
      <c r="B216" s="12" t="s">
        <v>58</v>
      </c>
      <c r="C216" s="106">
        <v>-2453</v>
      </c>
      <c r="D216" s="106">
        <v>0</v>
      </c>
      <c r="E216" s="50">
        <v>-2595</v>
      </c>
      <c r="F216" s="33">
        <v>-497</v>
      </c>
      <c r="G216" s="33">
        <f>'[1]Haljala eelarve'!L193</f>
        <v>-2600</v>
      </c>
      <c r="H216" s="154">
        <v>-2600</v>
      </c>
    </row>
    <row r="217" spans="1:8" s="153" customFormat="1" x14ac:dyDescent="0.25">
      <c r="A217" s="12">
        <v>506</v>
      </c>
      <c r="B217" s="12" t="s">
        <v>50</v>
      </c>
      <c r="C217" s="106">
        <v>-3810</v>
      </c>
      <c r="D217" s="106">
        <v>0</v>
      </c>
      <c r="E217" s="50">
        <v>-3659</v>
      </c>
      <c r="F217" s="33">
        <v>-1221</v>
      </c>
      <c r="G217" s="33">
        <v>-7369</v>
      </c>
      <c r="H217" s="154">
        <v>-7369</v>
      </c>
    </row>
    <row r="218" spans="1:8" s="153" customFormat="1" x14ac:dyDescent="0.25">
      <c r="A218" s="12">
        <v>5500</v>
      </c>
      <c r="B218" s="12" t="s">
        <v>51</v>
      </c>
      <c r="C218" s="106">
        <v>-68</v>
      </c>
      <c r="D218" s="33">
        <v>-1090</v>
      </c>
      <c r="E218" s="50">
        <v>-67</v>
      </c>
      <c r="F218" s="33">
        <v>-324</v>
      </c>
      <c r="G218" s="33">
        <f>'[1]Haljala eelarve'!L196+'[1]TEGEVUSALA KULUD'!E132</f>
        <v>-1586</v>
      </c>
      <c r="H218" s="154">
        <v>-1586</v>
      </c>
    </row>
    <row r="219" spans="1:8" s="153" customFormat="1" x14ac:dyDescent="0.25">
      <c r="A219" s="12">
        <v>5504</v>
      </c>
      <c r="B219" s="12" t="s">
        <v>52</v>
      </c>
      <c r="C219" s="106">
        <v>-45</v>
      </c>
      <c r="D219" s="106">
        <v>0</v>
      </c>
      <c r="E219" s="50">
        <v>0</v>
      </c>
      <c r="F219" s="33">
        <v>0</v>
      </c>
      <c r="G219" s="33">
        <f>'[1]Haljala eelarve'!L197+'[1]TEGEVUSALA KULUD'!E133</f>
        <v>-425</v>
      </c>
      <c r="H219" s="154">
        <v>-425</v>
      </c>
    </row>
    <row r="220" spans="1:8" s="153" customFormat="1" x14ac:dyDescent="0.25">
      <c r="A220" s="12">
        <v>5511</v>
      </c>
      <c r="B220" s="12" t="s">
        <v>61</v>
      </c>
      <c r="C220" s="106">
        <v>-916</v>
      </c>
      <c r="D220" s="106">
        <v>0</v>
      </c>
      <c r="E220" s="50">
        <v>-344</v>
      </c>
      <c r="F220" s="33">
        <v>0</v>
      </c>
      <c r="G220" s="33">
        <f>'[1]Haljala eelarve'!L198</f>
        <v>-487</v>
      </c>
      <c r="H220" s="154">
        <v>-487</v>
      </c>
    </row>
    <row r="221" spans="1:8" s="153" customFormat="1" x14ac:dyDescent="0.25">
      <c r="A221" s="12">
        <v>5514</v>
      </c>
      <c r="B221" s="12" t="s">
        <v>62</v>
      </c>
      <c r="C221" s="106">
        <v>-517</v>
      </c>
      <c r="D221" s="106">
        <v>0</v>
      </c>
      <c r="E221" s="50">
        <v>-612</v>
      </c>
      <c r="F221" s="33">
        <v>-102</v>
      </c>
      <c r="G221" s="33">
        <f>'[1]Haljala eelarve'!L199</f>
        <v>-485</v>
      </c>
      <c r="H221" s="154">
        <v>-485</v>
      </c>
    </row>
    <row r="222" spans="1:8" s="153" customFormat="1" x14ac:dyDescent="0.25">
      <c r="A222" s="12">
        <v>5522</v>
      </c>
      <c r="B222" s="12" t="s">
        <v>129</v>
      </c>
      <c r="C222" s="106">
        <v>-23</v>
      </c>
      <c r="D222" s="106">
        <v>0</v>
      </c>
      <c r="E222" s="50">
        <v>-91</v>
      </c>
      <c r="F222" s="33">
        <v>0</v>
      </c>
      <c r="G222" s="33">
        <f>'[1]Haljala eelarve'!L200</f>
        <v>-50</v>
      </c>
      <c r="H222" s="154">
        <v>-50</v>
      </c>
    </row>
    <row r="223" spans="1:8" s="153" customFormat="1" x14ac:dyDescent="0.25">
      <c r="A223" s="12">
        <v>5524</v>
      </c>
      <c r="B223" s="12" t="s">
        <v>130</v>
      </c>
      <c r="C223" s="106">
        <v>0</v>
      </c>
      <c r="D223" s="106">
        <v>0</v>
      </c>
      <c r="E223" s="50">
        <v>0</v>
      </c>
      <c r="F223" s="33">
        <v>0</v>
      </c>
      <c r="G223" s="33">
        <f>'[1]TEGEVUSALA KULUD'!E135</f>
        <v>-500</v>
      </c>
      <c r="H223" s="154">
        <v>-500</v>
      </c>
    </row>
    <row r="224" spans="1:8" s="153" customFormat="1" x14ac:dyDescent="0.25">
      <c r="A224" s="12">
        <v>5525</v>
      </c>
      <c r="B224" s="12" t="s">
        <v>126</v>
      </c>
      <c r="C224" s="106">
        <v>-1585</v>
      </c>
      <c r="D224" s="106">
        <v>0</v>
      </c>
      <c r="E224" s="50">
        <v>-3383</v>
      </c>
      <c r="F224" s="33">
        <v>0</v>
      </c>
      <c r="G224" s="33">
        <f>'[1]Haljala eelarve'!L201+'[1]TEGEVUSALA KULUD'!E136</f>
        <v>-3900</v>
      </c>
      <c r="H224" s="154">
        <v>-3900</v>
      </c>
    </row>
    <row r="225" spans="1:8" s="153" customFormat="1" x14ac:dyDescent="0.25">
      <c r="A225" s="12">
        <v>5540</v>
      </c>
      <c r="B225" s="12" t="s">
        <v>76</v>
      </c>
      <c r="C225" s="106">
        <v>0</v>
      </c>
      <c r="D225" s="106">
        <v>0</v>
      </c>
      <c r="E225" s="50">
        <v>0</v>
      </c>
      <c r="F225" s="33">
        <v>-98</v>
      </c>
      <c r="G225" s="33">
        <f>'[1]TEGEVUSALA KULUD'!E137</f>
        <v>-1000</v>
      </c>
      <c r="H225" s="154">
        <v>-1000</v>
      </c>
    </row>
    <row r="226" spans="1:8" x14ac:dyDescent="0.25">
      <c r="A226" s="47" t="s">
        <v>131</v>
      </c>
      <c r="B226" s="47" t="s">
        <v>132</v>
      </c>
      <c r="C226" s="48">
        <f t="shared" ref="C226:F226" si="53">SUM(C227:C233)</f>
        <v>-5300</v>
      </c>
      <c r="D226" s="48">
        <f t="shared" si="53"/>
        <v>-15696</v>
      </c>
      <c r="E226" s="48">
        <f t="shared" si="53"/>
        <v>-5849</v>
      </c>
      <c r="F226" s="48">
        <f t="shared" si="53"/>
        <v>-31428</v>
      </c>
      <c r="G226" s="48">
        <f>SUM(G227:G233)</f>
        <v>-32052</v>
      </c>
      <c r="H226" s="48">
        <f>SUM(H227:H233)</f>
        <v>-32052</v>
      </c>
    </row>
    <row r="227" spans="1:8" s="153" customFormat="1" x14ac:dyDescent="0.25">
      <c r="A227" s="12">
        <v>4139</v>
      </c>
      <c r="B227" s="12" t="s">
        <v>133</v>
      </c>
      <c r="C227" s="106">
        <v>0</v>
      </c>
      <c r="D227" s="106">
        <v>0</v>
      </c>
      <c r="E227" s="50">
        <v>0</v>
      </c>
      <c r="F227" s="33">
        <v>0</v>
      </c>
      <c r="G227" s="33">
        <f>'[1]TEGEVUSALA KULUD'!E139</f>
        <v>-3072</v>
      </c>
      <c r="H227" s="154">
        <v>-3072</v>
      </c>
    </row>
    <row r="228" spans="1:8" s="153" customFormat="1" x14ac:dyDescent="0.25">
      <c r="A228" s="12">
        <v>4500</v>
      </c>
      <c r="B228" s="12" t="s">
        <v>97</v>
      </c>
      <c r="C228" s="106">
        <v>-5300</v>
      </c>
      <c r="D228" s="106">
        <v>0</v>
      </c>
      <c r="E228" s="50">
        <v>-4569</v>
      </c>
      <c r="F228" s="33">
        <v>0</v>
      </c>
      <c r="G228" s="33">
        <v>-7700</v>
      </c>
      <c r="H228" s="154">
        <v>-7700</v>
      </c>
    </row>
    <row r="229" spans="1:8" s="153" customFormat="1" x14ac:dyDescent="0.25">
      <c r="A229" s="12">
        <v>4528</v>
      </c>
      <c r="B229" s="12" t="s">
        <v>75</v>
      </c>
      <c r="C229" s="106">
        <v>0</v>
      </c>
      <c r="D229" s="106">
        <v>0</v>
      </c>
      <c r="E229" s="50">
        <v>-1280</v>
      </c>
      <c r="F229" s="33">
        <v>0</v>
      </c>
      <c r="G229" s="33">
        <v>0</v>
      </c>
      <c r="H229" s="154">
        <v>0</v>
      </c>
    </row>
    <row r="230" spans="1:8" s="153" customFormat="1" x14ac:dyDescent="0.25">
      <c r="A230" s="12">
        <v>5005</v>
      </c>
      <c r="B230" s="12" t="s">
        <v>58</v>
      </c>
      <c r="C230" s="106">
        <v>0</v>
      </c>
      <c r="D230" s="106">
        <v>0</v>
      </c>
      <c r="E230" s="50">
        <v>0</v>
      </c>
      <c r="F230" s="33">
        <v>0</v>
      </c>
      <c r="G230" s="33">
        <v>-780</v>
      </c>
      <c r="H230" s="154">
        <v>-780</v>
      </c>
    </row>
    <row r="231" spans="1:8" s="153" customFormat="1" x14ac:dyDescent="0.25">
      <c r="A231" s="12">
        <v>5500</v>
      </c>
      <c r="B231" s="12" t="s">
        <v>51</v>
      </c>
      <c r="C231" s="106">
        <v>0</v>
      </c>
      <c r="D231" s="106">
        <v>-15696</v>
      </c>
      <c r="E231" s="50">
        <v>0</v>
      </c>
      <c r="F231" s="33">
        <v>-31428</v>
      </c>
      <c r="G231" s="33">
        <f>'[1]TEGEVUSALA KULUD'!E141</f>
        <v>-7000</v>
      </c>
      <c r="H231" s="154">
        <v>-7000</v>
      </c>
    </row>
    <row r="232" spans="1:8" s="153" customFormat="1" x14ac:dyDescent="0.25">
      <c r="A232" s="12">
        <v>5514</v>
      </c>
      <c r="B232" s="12" t="s">
        <v>62</v>
      </c>
      <c r="C232" s="106">
        <v>0</v>
      </c>
      <c r="D232" s="106">
        <v>0</v>
      </c>
      <c r="E232" s="50">
        <v>0</v>
      </c>
      <c r="F232" s="33">
        <v>0</v>
      </c>
      <c r="G232" s="33">
        <f>'[1]TEGEVUSALA KULUD'!E142</f>
        <v>-1000</v>
      </c>
      <c r="H232" s="154">
        <v>-1000</v>
      </c>
    </row>
    <row r="233" spans="1:8" s="153" customFormat="1" x14ac:dyDescent="0.25">
      <c r="A233" s="12">
        <v>5525</v>
      </c>
      <c r="B233" s="12" t="s">
        <v>126</v>
      </c>
      <c r="C233" s="106">
        <v>0</v>
      </c>
      <c r="D233" s="106">
        <v>0</v>
      </c>
      <c r="E233" s="50">
        <v>0</v>
      </c>
      <c r="F233" s="33">
        <v>0</v>
      </c>
      <c r="G233" s="33">
        <f>'[1]TEGEVUSALA KULUD'!E143</f>
        <v>-12500</v>
      </c>
      <c r="H233" s="154">
        <v>-12500</v>
      </c>
    </row>
    <row r="234" spans="1:8" x14ac:dyDescent="0.25">
      <c r="A234" s="47" t="s">
        <v>134</v>
      </c>
      <c r="B234" s="47" t="s">
        <v>135</v>
      </c>
      <c r="C234" s="48">
        <f t="shared" ref="C234:F234" si="54">SUM(C235:C244)</f>
        <v>0</v>
      </c>
      <c r="D234" s="48">
        <f t="shared" si="54"/>
        <v>-12512</v>
      </c>
      <c r="E234" s="48">
        <f t="shared" si="54"/>
        <v>0</v>
      </c>
      <c r="F234" s="48">
        <f t="shared" si="54"/>
        <v>-12370</v>
      </c>
      <c r="G234" s="48">
        <f t="shared" ref="G234:H234" si="55">SUM(G235:G244)</f>
        <v>-13716</v>
      </c>
      <c r="H234" s="48">
        <f t="shared" si="55"/>
        <v>-13716</v>
      </c>
    </row>
    <row r="235" spans="1:8" s="153" customFormat="1" x14ac:dyDescent="0.25">
      <c r="A235" s="12">
        <v>5002</v>
      </c>
      <c r="B235" s="12" t="s">
        <v>117</v>
      </c>
      <c r="C235" s="106">
        <v>0</v>
      </c>
      <c r="D235" s="33">
        <v>-5649</v>
      </c>
      <c r="E235" s="50">
        <v>0</v>
      </c>
      <c r="F235" s="33">
        <v>-6009</v>
      </c>
      <c r="G235" s="33">
        <v>-6600</v>
      </c>
      <c r="H235" s="154">
        <v>-6600</v>
      </c>
    </row>
    <row r="236" spans="1:8" s="153" customFormat="1" x14ac:dyDescent="0.25">
      <c r="A236" s="12">
        <v>506</v>
      </c>
      <c r="B236" s="12" t="s">
        <v>50</v>
      </c>
      <c r="C236" s="106">
        <v>0</v>
      </c>
      <c r="D236" s="33">
        <v>-1922</v>
      </c>
      <c r="E236" s="50">
        <v>0</v>
      </c>
      <c r="F236" s="33">
        <v>-2050</v>
      </c>
      <c r="G236" s="33">
        <v>-2231</v>
      </c>
      <c r="H236" s="154">
        <v>-2231</v>
      </c>
    </row>
    <row r="237" spans="1:8" s="153" customFormat="1" x14ac:dyDescent="0.25">
      <c r="A237" s="12">
        <v>5500</v>
      </c>
      <c r="B237" s="12" t="s">
        <v>51</v>
      </c>
      <c r="C237" s="106">
        <v>0</v>
      </c>
      <c r="D237" s="33">
        <v>-1300</v>
      </c>
      <c r="E237" s="50">
        <v>0</v>
      </c>
      <c r="F237" s="33">
        <v>-838</v>
      </c>
      <c r="G237" s="33">
        <f>'[1]TEGEVUSALA KULUD'!E147</f>
        <v>-872</v>
      </c>
      <c r="H237" s="154">
        <v>-872</v>
      </c>
    </row>
    <row r="238" spans="1:8" s="153" customFormat="1" x14ac:dyDescent="0.25">
      <c r="A238" s="12">
        <v>5503</v>
      </c>
      <c r="B238" s="12" t="s">
        <v>60</v>
      </c>
      <c r="C238" s="106">
        <v>0</v>
      </c>
      <c r="D238" s="33">
        <v>-60</v>
      </c>
      <c r="E238" s="50">
        <v>0</v>
      </c>
      <c r="F238" s="33">
        <v>0</v>
      </c>
      <c r="G238" s="33">
        <f>'[1]TEGEVUSALA KULUD'!E148</f>
        <v>0</v>
      </c>
      <c r="H238" s="154">
        <v>0</v>
      </c>
    </row>
    <row r="239" spans="1:8" s="153" customFormat="1" x14ac:dyDescent="0.25">
      <c r="A239" s="12">
        <v>5504</v>
      </c>
      <c r="B239" s="12" t="s">
        <v>52</v>
      </c>
      <c r="C239" s="106">
        <v>0</v>
      </c>
      <c r="D239" s="33">
        <v>-111</v>
      </c>
      <c r="E239" s="50">
        <v>0</v>
      </c>
      <c r="F239" s="33">
        <v>-13</v>
      </c>
      <c r="G239" s="33">
        <f>'[1]TEGEVUSALA KULUD'!E149</f>
        <v>-100</v>
      </c>
      <c r="H239" s="154">
        <v>-100</v>
      </c>
    </row>
    <row r="240" spans="1:8" s="153" customFormat="1" x14ac:dyDescent="0.25">
      <c r="A240" s="12">
        <v>5511</v>
      </c>
      <c r="B240" s="12" t="s">
        <v>61</v>
      </c>
      <c r="C240" s="106">
        <v>0</v>
      </c>
      <c r="D240" s="33">
        <v>-1148</v>
      </c>
      <c r="E240" s="50">
        <v>0</v>
      </c>
      <c r="F240" s="33">
        <v>-1081</v>
      </c>
      <c r="G240" s="33">
        <f>'[1]TEGEVUSALA KULUD'!E150</f>
        <v>-1336</v>
      </c>
      <c r="H240" s="154">
        <v>-1336</v>
      </c>
    </row>
    <row r="241" spans="1:8" s="153" customFormat="1" x14ac:dyDescent="0.25">
      <c r="A241" s="12">
        <v>5513</v>
      </c>
      <c r="B241" s="12" t="s">
        <v>53</v>
      </c>
      <c r="C241" s="106">
        <v>0</v>
      </c>
      <c r="D241" s="33">
        <v>-260</v>
      </c>
      <c r="E241" s="50">
        <v>0</v>
      </c>
      <c r="F241" s="33">
        <v>-260</v>
      </c>
      <c r="G241" s="33">
        <f>'[1]TEGEVUSALA KULUD'!E151</f>
        <v>-260</v>
      </c>
      <c r="H241" s="154">
        <v>-260</v>
      </c>
    </row>
    <row r="242" spans="1:8" s="153" customFormat="1" x14ac:dyDescent="0.25">
      <c r="A242" s="12">
        <v>5514</v>
      </c>
      <c r="B242" s="12" t="s">
        <v>62</v>
      </c>
      <c r="C242" s="106">
        <v>0</v>
      </c>
      <c r="D242" s="33">
        <v>-694</v>
      </c>
      <c r="E242" s="50">
        <v>0</v>
      </c>
      <c r="F242" s="33">
        <v>-701</v>
      </c>
      <c r="G242" s="33">
        <f>'[1]TEGEVUSALA KULUD'!E152</f>
        <v>-817</v>
      </c>
      <c r="H242" s="154">
        <v>-817</v>
      </c>
    </row>
    <row r="243" spans="1:8" s="153" customFormat="1" x14ac:dyDescent="0.25">
      <c r="A243" s="12">
        <v>5515</v>
      </c>
      <c r="B243" s="12" t="s">
        <v>63</v>
      </c>
      <c r="C243" s="106">
        <v>0</v>
      </c>
      <c r="D243" s="33">
        <v>-18</v>
      </c>
      <c r="E243" s="50">
        <v>0</v>
      </c>
      <c r="F243" s="33">
        <v>-18</v>
      </c>
      <c r="G243" s="33">
        <f>'[1]TEGEVUSALA KULUD'!E153</f>
        <v>0</v>
      </c>
      <c r="H243" s="154">
        <v>0</v>
      </c>
    </row>
    <row r="244" spans="1:8" s="153" customFormat="1" x14ac:dyDescent="0.25">
      <c r="A244" s="12">
        <v>5523</v>
      </c>
      <c r="B244" s="12" t="s">
        <v>136</v>
      </c>
      <c r="C244" s="106">
        <v>0</v>
      </c>
      <c r="D244" s="33">
        <v>-1350</v>
      </c>
      <c r="E244" s="50">
        <v>0</v>
      </c>
      <c r="F244" s="33">
        <v>-1400</v>
      </c>
      <c r="G244" s="33">
        <f>'[1]TEGEVUSALA KULUD'!E154</f>
        <v>-1500</v>
      </c>
      <c r="H244" s="154">
        <v>-1500</v>
      </c>
    </row>
    <row r="245" spans="1:8" x14ac:dyDescent="0.25">
      <c r="A245" s="47" t="s">
        <v>137</v>
      </c>
      <c r="B245" s="47" t="s">
        <v>138</v>
      </c>
      <c r="C245" s="48">
        <f t="shared" ref="C245:F245" si="56">SUM(C246:C256)</f>
        <v>0</v>
      </c>
      <c r="D245" s="48">
        <f t="shared" si="56"/>
        <v>-18039</v>
      </c>
      <c r="E245" s="48">
        <f t="shared" si="56"/>
        <v>0</v>
      </c>
      <c r="F245" s="48">
        <f t="shared" si="56"/>
        <v>-17943</v>
      </c>
      <c r="G245" s="48">
        <f t="shared" ref="G245:H245" si="57">SUM(G246:G256)</f>
        <v>-16239</v>
      </c>
      <c r="H245" s="48">
        <f t="shared" si="57"/>
        <v>-16239</v>
      </c>
    </row>
    <row r="246" spans="1:8" s="153" customFormat="1" x14ac:dyDescent="0.25">
      <c r="A246" s="12">
        <v>5002</v>
      </c>
      <c r="B246" s="12" t="s">
        <v>117</v>
      </c>
      <c r="C246" s="106">
        <v>0</v>
      </c>
      <c r="D246" s="33">
        <v>-8769</v>
      </c>
      <c r="E246" s="50">
        <v>0</v>
      </c>
      <c r="F246" s="33">
        <v>-7750</v>
      </c>
      <c r="G246" s="33">
        <v>-8400</v>
      </c>
      <c r="H246" s="154">
        <v>-8400</v>
      </c>
    </row>
    <row r="247" spans="1:8" s="153" customFormat="1" x14ac:dyDescent="0.25">
      <c r="A247" s="12">
        <v>5008</v>
      </c>
      <c r="B247" s="12" t="s">
        <v>325</v>
      </c>
      <c r="C247" s="106">
        <v>0</v>
      </c>
      <c r="D247" s="33">
        <v>0</v>
      </c>
      <c r="E247" s="50">
        <v>0</v>
      </c>
      <c r="F247" s="33">
        <v>-67</v>
      </c>
      <c r="G247" s="33">
        <v>0</v>
      </c>
      <c r="H247" s="154">
        <v>0</v>
      </c>
    </row>
    <row r="248" spans="1:8" s="153" customFormat="1" x14ac:dyDescent="0.25">
      <c r="A248" s="12">
        <v>506</v>
      </c>
      <c r="B248" s="12" t="s">
        <v>50</v>
      </c>
      <c r="C248" s="106">
        <v>0</v>
      </c>
      <c r="D248" s="33">
        <v>-2891</v>
      </c>
      <c r="E248" s="50">
        <v>0</v>
      </c>
      <c r="F248" s="33">
        <v>-2653</v>
      </c>
      <c r="G248" s="33">
        <v>-2839</v>
      </c>
      <c r="H248" s="154">
        <v>-2839</v>
      </c>
    </row>
    <row r="249" spans="1:8" s="153" customFormat="1" x14ac:dyDescent="0.25">
      <c r="A249" s="12">
        <v>5500</v>
      </c>
      <c r="B249" s="12" t="s">
        <v>51</v>
      </c>
      <c r="C249" s="106">
        <v>0</v>
      </c>
      <c r="D249" s="33">
        <v>-1447</v>
      </c>
      <c r="E249" s="50">
        <v>0</v>
      </c>
      <c r="F249" s="33">
        <v>-2407</v>
      </c>
      <c r="G249" s="33">
        <f>'[1]TEGEVUSALA KULUD'!E158</f>
        <v>-1600</v>
      </c>
      <c r="H249" s="154">
        <v>-1600</v>
      </c>
    </row>
    <row r="250" spans="1:8" s="153" customFormat="1" x14ac:dyDescent="0.25">
      <c r="A250" s="12">
        <v>5503</v>
      </c>
      <c r="B250" s="12" t="s">
        <v>60</v>
      </c>
      <c r="C250" s="106">
        <v>0</v>
      </c>
      <c r="D250" s="33">
        <v>-60</v>
      </c>
      <c r="E250" s="50">
        <v>0</v>
      </c>
      <c r="F250" s="33">
        <v>0</v>
      </c>
      <c r="G250" s="33">
        <f>'[1]TEGEVUSALA KULUD'!E159</f>
        <v>0</v>
      </c>
      <c r="H250" s="154">
        <v>0</v>
      </c>
    </row>
    <row r="251" spans="1:8" s="153" customFormat="1" x14ac:dyDescent="0.25">
      <c r="A251" s="12">
        <v>5504</v>
      </c>
      <c r="B251" s="12" t="s">
        <v>52</v>
      </c>
      <c r="C251" s="106">
        <v>0</v>
      </c>
      <c r="D251" s="33">
        <v>-105</v>
      </c>
      <c r="E251" s="50">
        <v>0</v>
      </c>
      <c r="F251" s="33">
        <v>-8</v>
      </c>
      <c r="G251" s="33">
        <f>'[1]TEGEVUSALA KULUD'!E160</f>
        <v>-200</v>
      </c>
      <c r="H251" s="154">
        <v>-200</v>
      </c>
    </row>
    <row r="252" spans="1:8" s="153" customFormat="1" x14ac:dyDescent="0.25">
      <c r="A252" s="12">
        <v>5511</v>
      </c>
      <c r="B252" s="12" t="s">
        <v>61</v>
      </c>
      <c r="C252" s="106">
        <v>0</v>
      </c>
      <c r="D252" s="33">
        <v>-1650</v>
      </c>
      <c r="E252" s="50">
        <v>0</v>
      </c>
      <c r="F252" s="33">
        <v>-2744</v>
      </c>
      <c r="G252" s="33">
        <f>'[1]TEGEVUSALA KULUD'!E161</f>
        <v>-1000</v>
      </c>
      <c r="H252" s="154">
        <v>-1000</v>
      </c>
    </row>
    <row r="253" spans="1:8" s="153" customFormat="1" x14ac:dyDescent="0.25">
      <c r="A253" s="12">
        <v>5513</v>
      </c>
      <c r="B253" s="12" t="s">
        <v>53</v>
      </c>
      <c r="C253" s="106">
        <v>0</v>
      </c>
      <c r="D253" s="33">
        <v>0</v>
      </c>
      <c r="E253" s="50">
        <v>0</v>
      </c>
      <c r="F253" s="33">
        <v>-11</v>
      </c>
      <c r="G253" s="33">
        <v>0</v>
      </c>
      <c r="H253" s="154">
        <v>0</v>
      </c>
    </row>
    <row r="254" spans="1:8" s="153" customFormat="1" x14ac:dyDescent="0.25">
      <c r="A254" s="12">
        <v>5514</v>
      </c>
      <c r="B254" s="12" t="s">
        <v>62</v>
      </c>
      <c r="C254" s="106">
        <v>0</v>
      </c>
      <c r="D254" s="33">
        <v>-351</v>
      </c>
      <c r="E254" s="50">
        <v>0</v>
      </c>
      <c r="F254" s="33">
        <v>-419</v>
      </c>
      <c r="G254" s="33">
        <f>'[1]TEGEVUSALA KULUD'!E162</f>
        <v>-300</v>
      </c>
      <c r="H254" s="154">
        <v>-300</v>
      </c>
    </row>
    <row r="255" spans="1:8" s="153" customFormat="1" x14ac:dyDescent="0.25">
      <c r="A255" s="12">
        <v>5515</v>
      </c>
      <c r="B255" s="12" t="s">
        <v>63</v>
      </c>
      <c r="C255" s="106">
        <v>0</v>
      </c>
      <c r="D255" s="33">
        <v>-1466</v>
      </c>
      <c r="E255" s="50">
        <v>0</v>
      </c>
      <c r="F255" s="33">
        <v>-84</v>
      </c>
      <c r="G255" s="33">
        <f>'[1]TEGEVUSALA KULUD'!E163</f>
        <v>-100</v>
      </c>
      <c r="H255" s="154">
        <v>-100</v>
      </c>
    </row>
    <row r="256" spans="1:8" s="153" customFormat="1" x14ac:dyDescent="0.25">
      <c r="A256" s="12">
        <v>5523</v>
      </c>
      <c r="B256" s="12" t="s">
        <v>136</v>
      </c>
      <c r="C256" s="106">
        <v>0</v>
      </c>
      <c r="D256" s="33">
        <v>-1300</v>
      </c>
      <c r="E256" s="50">
        <v>0</v>
      </c>
      <c r="F256" s="33">
        <v>-1800</v>
      </c>
      <c r="G256" s="33">
        <f>'[1]TEGEVUSALA KULUD'!E164</f>
        <v>-1800</v>
      </c>
      <c r="H256" s="154">
        <v>-1800</v>
      </c>
    </row>
    <row r="257" spans="1:8" x14ac:dyDescent="0.25">
      <c r="A257" s="47" t="s">
        <v>139</v>
      </c>
      <c r="B257" s="47" t="s">
        <v>140</v>
      </c>
      <c r="C257" s="48">
        <f t="shared" ref="C257:F257" si="58">SUM(C258:C267)</f>
        <v>0</v>
      </c>
      <c r="D257" s="48">
        <f t="shared" si="58"/>
        <v>-12210</v>
      </c>
      <c r="E257" s="48">
        <f t="shared" si="58"/>
        <v>0</v>
      </c>
      <c r="F257" s="48">
        <f t="shared" si="58"/>
        <v>-12469</v>
      </c>
      <c r="G257" s="48">
        <f>SUM(G258:G267)</f>
        <v>-14531</v>
      </c>
      <c r="H257" s="48">
        <f>SUM(H258:H267)</f>
        <v>-14531</v>
      </c>
    </row>
    <row r="258" spans="1:8" s="153" customFormat="1" x14ac:dyDescent="0.25">
      <c r="A258" s="12">
        <v>5002</v>
      </c>
      <c r="B258" s="12" t="s">
        <v>117</v>
      </c>
      <c r="C258" s="106">
        <v>0</v>
      </c>
      <c r="D258" s="33">
        <v>-5509</v>
      </c>
      <c r="E258" s="50">
        <v>0</v>
      </c>
      <c r="F258" s="33">
        <v>-5687</v>
      </c>
      <c r="G258" s="33">
        <v>-6600</v>
      </c>
      <c r="H258" s="154">
        <v>-6600</v>
      </c>
    </row>
    <row r="259" spans="1:8" s="153" customFormat="1" x14ac:dyDescent="0.25">
      <c r="A259" s="12">
        <v>506</v>
      </c>
      <c r="B259" s="12" t="s">
        <v>50</v>
      </c>
      <c r="C259" s="106">
        <v>0</v>
      </c>
      <c r="D259" s="33">
        <v>-1874</v>
      </c>
      <c r="E259" s="50">
        <v>0</v>
      </c>
      <c r="F259" s="33">
        <v>-1915</v>
      </c>
      <c r="G259" s="33">
        <v>-2231</v>
      </c>
      <c r="H259" s="154">
        <v>-2231</v>
      </c>
    </row>
    <row r="260" spans="1:8" s="153" customFormat="1" x14ac:dyDescent="0.25">
      <c r="A260" s="12">
        <v>5500</v>
      </c>
      <c r="B260" s="12" t="s">
        <v>51</v>
      </c>
      <c r="C260" s="106">
        <v>0</v>
      </c>
      <c r="D260" s="33">
        <v>-1060</v>
      </c>
      <c r="E260" s="50">
        <v>0</v>
      </c>
      <c r="F260" s="33">
        <v>-1134</v>
      </c>
      <c r="G260" s="33">
        <f>'[1]TEGEVUSALA KULUD'!E168</f>
        <v>-1100</v>
      </c>
      <c r="H260" s="154">
        <v>-1100</v>
      </c>
    </row>
    <row r="261" spans="1:8" s="153" customFormat="1" x14ac:dyDescent="0.25">
      <c r="A261" s="12">
        <v>5503</v>
      </c>
      <c r="B261" s="12" t="s">
        <v>60</v>
      </c>
      <c r="C261" s="106">
        <v>0</v>
      </c>
      <c r="D261" s="33">
        <v>-60</v>
      </c>
      <c r="E261" s="50">
        <v>0</v>
      </c>
      <c r="F261" s="33">
        <v>0</v>
      </c>
      <c r="G261" s="33">
        <f>'[1]TEGEVUSALA KULUD'!E169</f>
        <v>0</v>
      </c>
      <c r="H261" s="154">
        <v>0</v>
      </c>
    </row>
    <row r="262" spans="1:8" s="153" customFormat="1" x14ac:dyDescent="0.25">
      <c r="A262" s="12">
        <v>5504</v>
      </c>
      <c r="B262" s="12" t="s">
        <v>52</v>
      </c>
      <c r="C262" s="106">
        <v>0</v>
      </c>
      <c r="D262" s="33">
        <v>-114</v>
      </c>
      <c r="E262" s="50">
        <v>0</v>
      </c>
      <c r="F262" s="33">
        <v>-19</v>
      </c>
      <c r="G262" s="33">
        <f>'[1]TEGEVUSALA KULUD'!E170</f>
        <v>-300</v>
      </c>
      <c r="H262" s="154">
        <v>-300</v>
      </c>
    </row>
    <row r="263" spans="1:8" s="153" customFormat="1" x14ac:dyDescent="0.25">
      <c r="A263" s="12">
        <v>5511</v>
      </c>
      <c r="B263" s="12" t="s">
        <v>61</v>
      </c>
      <c r="C263" s="106">
        <v>0</v>
      </c>
      <c r="D263" s="33">
        <v>-1025</v>
      </c>
      <c r="E263" s="50">
        <v>0</v>
      </c>
      <c r="F263" s="33">
        <v>-849</v>
      </c>
      <c r="G263" s="33">
        <f>'[1]TEGEVUSALA KULUD'!E171</f>
        <v>-1100</v>
      </c>
      <c r="H263" s="154">
        <v>-1100</v>
      </c>
    </row>
    <row r="264" spans="1:8" s="153" customFormat="1" x14ac:dyDescent="0.25">
      <c r="A264" s="12">
        <v>5513</v>
      </c>
      <c r="B264" s="12" t="s">
        <v>53</v>
      </c>
      <c r="C264" s="106">
        <v>0</v>
      </c>
      <c r="D264" s="33">
        <v>-439</v>
      </c>
      <c r="E264" s="50">
        <v>0</v>
      </c>
      <c r="F264" s="33">
        <v>-501</v>
      </c>
      <c r="G264" s="33">
        <f>'[1]TEGEVUSALA KULUD'!E172</f>
        <v>-500</v>
      </c>
      <c r="H264" s="154">
        <v>-500</v>
      </c>
    </row>
    <row r="265" spans="1:8" s="153" customFormat="1" x14ac:dyDescent="0.25">
      <c r="A265" s="12">
        <v>5514</v>
      </c>
      <c r="B265" s="12" t="s">
        <v>62</v>
      </c>
      <c r="C265" s="106">
        <v>0</v>
      </c>
      <c r="D265" s="33">
        <v>-629</v>
      </c>
      <c r="E265" s="50">
        <v>0</v>
      </c>
      <c r="F265" s="33">
        <v>-592</v>
      </c>
      <c r="G265" s="33">
        <f>'[1]TEGEVUSALA KULUD'!E173</f>
        <v>-1100</v>
      </c>
      <c r="H265" s="154">
        <v>-1100</v>
      </c>
    </row>
    <row r="266" spans="1:8" s="153" customFormat="1" x14ac:dyDescent="0.25">
      <c r="A266" s="12">
        <v>5515</v>
      </c>
      <c r="B266" s="12" t="s">
        <v>63</v>
      </c>
      <c r="C266" s="106">
        <v>0</v>
      </c>
      <c r="D266" s="33">
        <v>0</v>
      </c>
      <c r="E266" s="50">
        <v>0</v>
      </c>
      <c r="F266" s="33">
        <v>-172</v>
      </c>
      <c r="G266" s="33">
        <v>0</v>
      </c>
      <c r="H266" s="154">
        <v>0</v>
      </c>
    </row>
    <row r="267" spans="1:8" s="153" customFormat="1" x14ac:dyDescent="0.25">
      <c r="A267" s="12">
        <v>5523</v>
      </c>
      <c r="B267" s="12" t="s">
        <v>136</v>
      </c>
      <c r="C267" s="106">
        <v>0</v>
      </c>
      <c r="D267" s="33">
        <v>-1500</v>
      </c>
      <c r="E267" s="50">
        <v>0</v>
      </c>
      <c r="F267" s="33">
        <v>-1600</v>
      </c>
      <c r="G267" s="33">
        <f>'[1]TEGEVUSALA KULUD'!E174</f>
        <v>-1600</v>
      </c>
      <c r="H267" s="154">
        <v>-1600</v>
      </c>
    </row>
    <row r="268" spans="1:8" x14ac:dyDescent="0.25">
      <c r="A268" s="47" t="s">
        <v>141</v>
      </c>
      <c r="B268" s="47" t="s">
        <v>142</v>
      </c>
      <c r="C268" s="48">
        <f t="shared" ref="C268:F268" si="59">SUM(C269:C277)</f>
        <v>0</v>
      </c>
      <c r="D268" s="48">
        <f t="shared" si="59"/>
        <v>-16776</v>
      </c>
      <c r="E268" s="48">
        <f t="shared" si="59"/>
        <v>0</v>
      </c>
      <c r="F268" s="48">
        <f t="shared" si="59"/>
        <v>-11564</v>
      </c>
      <c r="G268" s="48">
        <f t="shared" ref="G268:H268" si="60">SUM(G269:G277)</f>
        <v>-15635</v>
      </c>
      <c r="H268" s="48">
        <f t="shared" si="60"/>
        <v>-15635</v>
      </c>
    </row>
    <row r="269" spans="1:8" s="153" customFormat="1" x14ac:dyDescent="0.25">
      <c r="A269" s="49">
        <v>5002</v>
      </c>
      <c r="B269" s="49" t="s">
        <v>117</v>
      </c>
      <c r="C269" s="107">
        <v>0</v>
      </c>
      <c r="D269" s="50">
        <v>-6255</v>
      </c>
      <c r="E269" s="50">
        <v>0</v>
      </c>
      <c r="F269" s="50">
        <v>-3009</v>
      </c>
      <c r="G269" s="50">
        <v>-3300</v>
      </c>
      <c r="H269" s="154">
        <v>-3300</v>
      </c>
    </row>
    <row r="270" spans="1:8" s="153" customFormat="1" x14ac:dyDescent="0.25">
      <c r="A270" s="12">
        <v>506</v>
      </c>
      <c r="B270" s="12" t="s">
        <v>50</v>
      </c>
      <c r="C270" s="107">
        <v>0</v>
      </c>
      <c r="D270" s="33">
        <v>-2234</v>
      </c>
      <c r="E270" s="50">
        <v>0</v>
      </c>
      <c r="F270" s="50">
        <v>-1568</v>
      </c>
      <c r="G270" s="50">
        <v>-1115</v>
      </c>
      <c r="H270" s="154">
        <v>-1115</v>
      </c>
    </row>
    <row r="271" spans="1:8" s="153" customFormat="1" x14ac:dyDescent="0.25">
      <c r="A271" s="12">
        <v>5500</v>
      </c>
      <c r="B271" s="12" t="s">
        <v>51</v>
      </c>
      <c r="C271" s="107">
        <v>0</v>
      </c>
      <c r="D271" s="33">
        <v>-1160</v>
      </c>
      <c r="E271" s="50">
        <v>0</v>
      </c>
      <c r="F271" s="50">
        <v>-803</v>
      </c>
      <c r="G271" s="50">
        <f>'[1]TEGEVUSALA KULUD'!E178</f>
        <v>-1390</v>
      </c>
      <c r="H271" s="154">
        <v>-1390</v>
      </c>
    </row>
    <row r="272" spans="1:8" s="153" customFormat="1" x14ac:dyDescent="0.25">
      <c r="A272" s="49">
        <v>5504</v>
      </c>
      <c r="B272" s="49" t="s">
        <v>52</v>
      </c>
      <c r="C272" s="107">
        <v>0</v>
      </c>
      <c r="D272" s="33">
        <v>-13</v>
      </c>
      <c r="E272" s="50">
        <v>0</v>
      </c>
      <c r="F272" s="50">
        <v>-18</v>
      </c>
      <c r="G272" s="50">
        <f>'[1]TEGEVUSALA KULUD'!E179</f>
        <v>-200</v>
      </c>
      <c r="H272" s="154">
        <v>-200</v>
      </c>
    </row>
    <row r="273" spans="1:8" s="153" customFormat="1" x14ac:dyDescent="0.25">
      <c r="A273" s="12">
        <v>5511</v>
      </c>
      <c r="B273" s="12" t="s">
        <v>61</v>
      </c>
      <c r="C273" s="107">
        <v>0</v>
      </c>
      <c r="D273" s="33">
        <v>-5187</v>
      </c>
      <c r="E273" s="50">
        <v>0</v>
      </c>
      <c r="F273" s="50">
        <v>-3757</v>
      </c>
      <c r="G273" s="50">
        <f>'[1]TEGEVUSALA KULUD'!E180</f>
        <v>-6380</v>
      </c>
      <c r="H273" s="154">
        <v>-6380</v>
      </c>
    </row>
    <row r="274" spans="1:8" s="153" customFormat="1" x14ac:dyDescent="0.25">
      <c r="A274" s="12">
        <v>5513</v>
      </c>
      <c r="B274" s="12" t="s">
        <v>53</v>
      </c>
      <c r="C274" s="107">
        <v>0</v>
      </c>
      <c r="D274" s="33">
        <v>0</v>
      </c>
      <c r="E274" s="50">
        <v>0</v>
      </c>
      <c r="F274" s="50">
        <v>-125</v>
      </c>
      <c r="G274" s="50">
        <f>'[1]TEGEVUSALA KULUD'!E181</f>
        <v>-150</v>
      </c>
      <c r="H274" s="154">
        <v>-150</v>
      </c>
    </row>
    <row r="275" spans="1:8" s="153" customFormat="1" x14ac:dyDescent="0.25">
      <c r="A275" s="12">
        <v>5514</v>
      </c>
      <c r="B275" s="12" t="s">
        <v>62</v>
      </c>
      <c r="C275" s="107">
        <v>0</v>
      </c>
      <c r="D275" s="33">
        <v>-506</v>
      </c>
      <c r="E275" s="50">
        <v>0</v>
      </c>
      <c r="F275" s="50">
        <v>-698</v>
      </c>
      <c r="G275" s="50">
        <f>'[1]TEGEVUSALA KULUD'!E182</f>
        <v>-1100</v>
      </c>
      <c r="H275" s="154">
        <v>-1100</v>
      </c>
    </row>
    <row r="276" spans="1:8" s="153" customFormat="1" x14ac:dyDescent="0.25">
      <c r="A276" s="12">
        <v>5515</v>
      </c>
      <c r="B276" s="12" t="s">
        <v>63</v>
      </c>
      <c r="C276" s="107">
        <v>0</v>
      </c>
      <c r="D276" s="33">
        <v>-71</v>
      </c>
      <c r="E276" s="50">
        <v>0</v>
      </c>
      <c r="F276" s="50">
        <v>-186</v>
      </c>
      <c r="G276" s="50">
        <f>'[1]TEGEVUSALA KULUD'!E183</f>
        <v>-500</v>
      </c>
      <c r="H276" s="154">
        <v>-500</v>
      </c>
    </row>
    <row r="277" spans="1:8" s="153" customFormat="1" x14ac:dyDescent="0.25">
      <c r="A277" s="12">
        <v>5523</v>
      </c>
      <c r="B277" s="12" t="s">
        <v>136</v>
      </c>
      <c r="C277" s="107">
        <v>0</v>
      </c>
      <c r="D277" s="33">
        <v>-1350</v>
      </c>
      <c r="E277" s="50">
        <v>0</v>
      </c>
      <c r="F277" s="50">
        <v>-1400</v>
      </c>
      <c r="G277" s="50">
        <f>'[1]TEGEVUSALA KULUD'!E184</f>
        <v>-1500</v>
      </c>
      <c r="H277" s="154">
        <v>-1500</v>
      </c>
    </row>
    <row r="278" spans="1:8" x14ac:dyDescent="0.25">
      <c r="A278" s="47" t="s">
        <v>143</v>
      </c>
      <c r="B278" s="47" t="s">
        <v>144</v>
      </c>
      <c r="C278" s="48">
        <f t="shared" ref="C278:F278" si="61">SUM(C279:C287)</f>
        <v>0</v>
      </c>
      <c r="D278" s="48">
        <f t="shared" si="61"/>
        <v>-11086</v>
      </c>
      <c r="E278" s="48">
        <f>SUM(E279:E287)</f>
        <v>0</v>
      </c>
      <c r="F278" s="48">
        <f t="shared" si="61"/>
        <v>-11787</v>
      </c>
      <c r="G278" s="48">
        <f>SUM(G279:G287)</f>
        <v>-14656</v>
      </c>
      <c r="H278" s="48">
        <f>SUM(H279:H287)</f>
        <v>-14656</v>
      </c>
    </row>
    <row r="279" spans="1:8" s="153" customFormat="1" x14ac:dyDescent="0.25">
      <c r="A279" s="12">
        <v>5002</v>
      </c>
      <c r="B279" s="12" t="s">
        <v>117</v>
      </c>
      <c r="C279" s="106">
        <v>0</v>
      </c>
      <c r="D279" s="33">
        <v>-5610</v>
      </c>
      <c r="E279" s="50">
        <v>0</v>
      </c>
      <c r="F279" s="33">
        <v>-5938</v>
      </c>
      <c r="G279" s="33">
        <v>-6600</v>
      </c>
      <c r="H279" s="154">
        <v>-6600</v>
      </c>
    </row>
    <row r="280" spans="1:8" s="153" customFormat="1" x14ac:dyDescent="0.25">
      <c r="A280" s="12">
        <v>506</v>
      </c>
      <c r="B280" s="12" t="s">
        <v>50</v>
      </c>
      <c r="C280" s="106">
        <v>0</v>
      </c>
      <c r="D280" s="33">
        <v>-1897</v>
      </c>
      <c r="E280" s="50">
        <v>0</v>
      </c>
      <c r="F280" s="33">
        <v>-2027</v>
      </c>
      <c r="G280" s="33">
        <v>-2231</v>
      </c>
      <c r="H280" s="154">
        <v>-2231</v>
      </c>
    </row>
    <row r="281" spans="1:8" s="153" customFormat="1" x14ac:dyDescent="0.25">
      <c r="A281" s="12">
        <v>5500</v>
      </c>
      <c r="B281" s="12" t="s">
        <v>51</v>
      </c>
      <c r="C281" s="106">
        <v>0</v>
      </c>
      <c r="D281" s="33">
        <v>-806</v>
      </c>
      <c r="E281" s="50">
        <v>0</v>
      </c>
      <c r="F281" s="33">
        <v>-948</v>
      </c>
      <c r="G281" s="33">
        <f>'[1]TEGEVUSALA KULUD'!E188</f>
        <v>-1025</v>
      </c>
      <c r="H281" s="154">
        <v>-1025</v>
      </c>
    </row>
    <row r="282" spans="1:8" s="153" customFormat="1" x14ac:dyDescent="0.25">
      <c r="A282" s="12">
        <v>5504</v>
      </c>
      <c r="B282" s="12" t="s">
        <v>52</v>
      </c>
      <c r="C282" s="106">
        <v>0</v>
      </c>
      <c r="D282" s="33">
        <v>-19</v>
      </c>
      <c r="E282" s="50">
        <v>0</v>
      </c>
      <c r="F282" s="33">
        <v>-24</v>
      </c>
      <c r="G282" s="33">
        <f>'[1]TEGEVUSALA KULUD'!E189</f>
        <v>-100</v>
      </c>
      <c r="H282" s="154">
        <v>-100</v>
      </c>
    </row>
    <row r="283" spans="1:8" s="153" customFormat="1" x14ac:dyDescent="0.25">
      <c r="A283" s="12">
        <v>5511</v>
      </c>
      <c r="B283" s="12" t="s">
        <v>61</v>
      </c>
      <c r="C283" s="106">
        <v>0</v>
      </c>
      <c r="D283" s="33">
        <v>-785</v>
      </c>
      <c r="E283" s="50">
        <v>0</v>
      </c>
      <c r="F283" s="33">
        <v>-834</v>
      </c>
      <c r="G283" s="33">
        <f>'[1]TEGEVUSALA KULUD'!E190</f>
        <v>-2250</v>
      </c>
      <c r="H283" s="154">
        <v>-2250</v>
      </c>
    </row>
    <row r="284" spans="1:8" s="153" customFormat="1" x14ac:dyDescent="0.25">
      <c r="A284" s="12">
        <v>5513</v>
      </c>
      <c r="B284" s="12" t="s">
        <v>53</v>
      </c>
      <c r="C284" s="106">
        <v>0</v>
      </c>
      <c r="D284" s="33">
        <v>0</v>
      </c>
      <c r="E284" s="50">
        <v>0</v>
      </c>
      <c r="F284" s="33">
        <v>-4</v>
      </c>
      <c r="G284" s="33">
        <v>0</v>
      </c>
      <c r="H284" s="154">
        <v>0</v>
      </c>
    </row>
    <row r="285" spans="1:8" s="153" customFormat="1" x14ac:dyDescent="0.25">
      <c r="A285" s="12">
        <v>5514</v>
      </c>
      <c r="B285" s="12" t="s">
        <v>62</v>
      </c>
      <c r="C285" s="106">
        <v>0</v>
      </c>
      <c r="D285" s="33">
        <v>-559</v>
      </c>
      <c r="E285" s="50">
        <v>0</v>
      </c>
      <c r="F285" s="33">
        <v>-512</v>
      </c>
      <c r="G285" s="33">
        <f>'[1]TEGEVUSALA KULUD'!E191</f>
        <v>-850</v>
      </c>
      <c r="H285" s="154">
        <v>-850</v>
      </c>
    </row>
    <row r="286" spans="1:8" s="153" customFormat="1" x14ac:dyDescent="0.25">
      <c r="A286" s="12">
        <v>5515</v>
      </c>
      <c r="B286" s="12" t="s">
        <v>63</v>
      </c>
      <c r="C286" s="106">
        <v>0</v>
      </c>
      <c r="D286" s="33">
        <v>-110</v>
      </c>
      <c r="E286" s="50">
        <v>0</v>
      </c>
      <c r="F286" s="33">
        <v>0</v>
      </c>
      <c r="G286" s="33">
        <f>'[1]TEGEVUSALA KULUD'!E192</f>
        <v>0</v>
      </c>
      <c r="H286" s="154">
        <v>0</v>
      </c>
    </row>
    <row r="287" spans="1:8" s="153" customFormat="1" x14ac:dyDescent="0.25">
      <c r="A287" s="12">
        <v>5523</v>
      </c>
      <c r="B287" s="12" t="s">
        <v>136</v>
      </c>
      <c r="C287" s="106">
        <v>0</v>
      </c>
      <c r="D287" s="33">
        <v>-1300</v>
      </c>
      <c r="E287" s="50">
        <v>0</v>
      </c>
      <c r="F287" s="33">
        <v>-1500</v>
      </c>
      <c r="G287" s="33">
        <f>'[1]TEGEVUSALA KULUD'!E193</f>
        <v>-1600</v>
      </c>
      <c r="H287" s="154">
        <v>-1600</v>
      </c>
    </row>
    <row r="288" spans="1:8" x14ac:dyDescent="0.25">
      <c r="A288" s="47" t="s">
        <v>145</v>
      </c>
      <c r="B288" s="47" t="s">
        <v>146</v>
      </c>
      <c r="C288" s="48">
        <f t="shared" ref="C288:F288" si="62">SUM(C289:C299)</f>
        <v>-54718</v>
      </c>
      <c r="D288" s="48">
        <f t="shared" si="62"/>
        <v>0</v>
      </c>
      <c r="E288" s="48">
        <f t="shared" si="62"/>
        <v>-53662</v>
      </c>
      <c r="F288" s="48">
        <f t="shared" si="62"/>
        <v>0</v>
      </c>
      <c r="G288" s="48">
        <f>SUM(G289:G299)</f>
        <v>-56284</v>
      </c>
      <c r="H288" s="48">
        <f>SUM(H289:H299)</f>
        <v>-56284</v>
      </c>
    </row>
    <row r="289" spans="1:8" s="153" customFormat="1" x14ac:dyDescent="0.25">
      <c r="A289" s="12">
        <v>5002</v>
      </c>
      <c r="B289" s="12" t="s">
        <v>117</v>
      </c>
      <c r="C289" s="106">
        <v>-21230</v>
      </c>
      <c r="D289" s="106">
        <v>0</v>
      </c>
      <c r="E289" s="50">
        <v>-21975</v>
      </c>
      <c r="F289" s="33">
        <v>0</v>
      </c>
      <c r="G289" s="33">
        <v>-24000</v>
      </c>
      <c r="H289" s="154">
        <v>-24000</v>
      </c>
    </row>
    <row r="290" spans="1:8" s="153" customFormat="1" x14ac:dyDescent="0.25">
      <c r="A290" s="12">
        <v>5008</v>
      </c>
      <c r="B290" s="12" t="s">
        <v>147</v>
      </c>
      <c r="C290" s="106">
        <v>-800</v>
      </c>
      <c r="D290" s="106">
        <v>0</v>
      </c>
      <c r="E290" s="50">
        <v>0</v>
      </c>
      <c r="F290" s="33">
        <v>0</v>
      </c>
      <c r="G290" s="33">
        <v>-240</v>
      </c>
      <c r="H290" s="154">
        <v>-240</v>
      </c>
    </row>
    <row r="291" spans="1:8" s="153" customFormat="1" x14ac:dyDescent="0.25">
      <c r="A291" s="12">
        <v>506</v>
      </c>
      <c r="B291" s="12" t="s">
        <v>50</v>
      </c>
      <c r="C291" s="106">
        <v>-6939</v>
      </c>
      <c r="D291" s="106">
        <v>0</v>
      </c>
      <c r="E291" s="50">
        <v>-7134</v>
      </c>
      <c r="F291" s="33">
        <v>0</v>
      </c>
      <c r="G291" s="33">
        <v>-8193</v>
      </c>
      <c r="H291" s="154">
        <v>-8193</v>
      </c>
    </row>
    <row r="292" spans="1:8" s="153" customFormat="1" x14ac:dyDescent="0.25">
      <c r="A292" s="12">
        <v>5500</v>
      </c>
      <c r="B292" s="12" t="s">
        <v>51</v>
      </c>
      <c r="C292" s="106">
        <v>-691</v>
      </c>
      <c r="D292" s="106">
        <v>0</v>
      </c>
      <c r="E292" s="50">
        <v>-738</v>
      </c>
      <c r="F292" s="33">
        <v>0</v>
      </c>
      <c r="G292" s="33">
        <f>'[1]Haljala eelarve'!L210</f>
        <v>-700</v>
      </c>
      <c r="H292" s="154">
        <v>-700</v>
      </c>
    </row>
    <row r="293" spans="1:8" s="153" customFormat="1" x14ac:dyDescent="0.25">
      <c r="A293" s="12">
        <v>5504</v>
      </c>
      <c r="B293" s="12" t="s">
        <v>52</v>
      </c>
      <c r="C293" s="106">
        <v>-296</v>
      </c>
      <c r="D293" s="106">
        <v>0</v>
      </c>
      <c r="E293" s="50">
        <v>-551</v>
      </c>
      <c r="F293" s="33">
        <v>0</v>
      </c>
      <c r="G293" s="33">
        <f>'[1]Haljala eelarve'!L211</f>
        <v>-300</v>
      </c>
      <c r="H293" s="154">
        <v>-300</v>
      </c>
    </row>
    <row r="294" spans="1:8" s="153" customFormat="1" x14ac:dyDescent="0.25">
      <c r="A294" s="51" t="str">
        <f>'[1]Haljala eelarve'!A212</f>
        <v>5511</v>
      </c>
      <c r="B294" s="12" t="s">
        <v>61</v>
      </c>
      <c r="C294" s="106">
        <v>-3231</v>
      </c>
      <c r="D294" s="106">
        <v>0</v>
      </c>
      <c r="E294" s="50">
        <v>-3184</v>
      </c>
      <c r="F294" s="33">
        <v>0</v>
      </c>
      <c r="G294" s="33">
        <f>'[1]Haljala eelarve'!L212</f>
        <v>-3200</v>
      </c>
      <c r="H294" s="154">
        <v>-3200</v>
      </c>
    </row>
    <row r="295" spans="1:8" s="153" customFormat="1" x14ac:dyDescent="0.25">
      <c r="A295" s="51" t="str">
        <f>'[1]Haljala eelarve'!A213</f>
        <v>5513</v>
      </c>
      <c r="B295" s="12" t="s">
        <v>53</v>
      </c>
      <c r="C295" s="106">
        <v>-207</v>
      </c>
      <c r="D295" s="106">
        <v>0</v>
      </c>
      <c r="E295" s="50">
        <v>-256</v>
      </c>
      <c r="F295" s="33">
        <v>0</v>
      </c>
      <c r="G295" s="33">
        <f>'[1]Haljala eelarve'!L213</f>
        <v>-200</v>
      </c>
      <c r="H295" s="154">
        <v>-200</v>
      </c>
    </row>
    <row r="296" spans="1:8" s="153" customFormat="1" x14ac:dyDescent="0.25">
      <c r="A296" s="51" t="str">
        <f>'[1]Haljala eelarve'!A214</f>
        <v>5514</v>
      </c>
      <c r="B296" s="12" t="s">
        <v>62</v>
      </c>
      <c r="C296" s="106">
        <v>-2802</v>
      </c>
      <c r="D296" s="106">
        <v>0</v>
      </c>
      <c r="E296" s="50">
        <v>-2662</v>
      </c>
      <c r="F296" s="33">
        <v>0</v>
      </c>
      <c r="G296" s="33">
        <f>'[1]Haljala eelarve'!L214</f>
        <v>-2320</v>
      </c>
      <c r="H296" s="154">
        <v>-2320</v>
      </c>
    </row>
    <row r="297" spans="1:8" s="153" customFormat="1" x14ac:dyDescent="0.25">
      <c r="A297" s="51" t="str">
        <f>'[1]Haljala eelarve'!A215</f>
        <v>5515</v>
      </c>
      <c r="B297" s="12" t="s">
        <v>63</v>
      </c>
      <c r="C297" s="106">
        <v>-135</v>
      </c>
      <c r="D297" s="106">
        <v>0</v>
      </c>
      <c r="E297" s="50">
        <v>-124</v>
      </c>
      <c r="F297" s="33">
        <v>0</v>
      </c>
      <c r="G297" s="33">
        <f>'[1]Haljala eelarve'!L215</f>
        <v>-200</v>
      </c>
      <c r="H297" s="154">
        <v>-200</v>
      </c>
    </row>
    <row r="298" spans="1:8" s="153" customFormat="1" x14ac:dyDescent="0.25">
      <c r="A298" s="51" t="str">
        <f>'[1]Haljala eelarve'!A216</f>
        <v>5523</v>
      </c>
      <c r="B298" s="12" t="s">
        <v>136</v>
      </c>
      <c r="C298" s="106">
        <v>-17789</v>
      </c>
      <c r="D298" s="106">
        <v>0</v>
      </c>
      <c r="E298" s="50">
        <v>-16329</v>
      </c>
      <c r="F298" s="33">
        <v>0</v>
      </c>
      <c r="G298" s="33">
        <f>'[1]Haljala eelarve'!L216</f>
        <v>-16200</v>
      </c>
      <c r="H298" s="154">
        <v>-16200</v>
      </c>
    </row>
    <row r="299" spans="1:8" s="153" customFormat="1" x14ac:dyDescent="0.25">
      <c r="A299" s="51" t="str">
        <f>'[1]Haljala eelarve'!A217</f>
        <v>5525</v>
      </c>
      <c r="B299" s="12" t="s">
        <v>126</v>
      </c>
      <c r="C299" s="106">
        <v>-598</v>
      </c>
      <c r="D299" s="106">
        <v>0</v>
      </c>
      <c r="E299" s="50">
        <v>-709</v>
      </c>
      <c r="F299" s="33">
        <v>0</v>
      </c>
      <c r="G299" s="33">
        <f>'[1]Haljala eelarve'!L217</f>
        <v>-731</v>
      </c>
      <c r="H299" s="154">
        <v>-731</v>
      </c>
    </row>
    <row r="300" spans="1:8" x14ac:dyDescent="0.25">
      <c r="A300" s="47" t="s">
        <v>148</v>
      </c>
      <c r="B300" s="47" t="s">
        <v>149</v>
      </c>
      <c r="C300" s="48">
        <f t="shared" ref="C300:F300" si="63">C301</f>
        <v>0</v>
      </c>
      <c r="D300" s="48">
        <f t="shared" si="63"/>
        <v>-1279</v>
      </c>
      <c r="E300" s="48">
        <f t="shared" si="63"/>
        <v>0</v>
      </c>
      <c r="F300" s="48">
        <f t="shared" si="63"/>
        <v>-1445</v>
      </c>
      <c r="G300" s="48">
        <f t="shared" ref="G300:H300" si="64">G301</f>
        <v>-1500</v>
      </c>
      <c r="H300" s="48">
        <f t="shared" si="64"/>
        <v>-1500</v>
      </c>
    </row>
    <row r="301" spans="1:8" s="153" customFormat="1" x14ac:dyDescent="0.25">
      <c r="A301" s="12">
        <v>5511</v>
      </c>
      <c r="B301" s="12" t="s">
        <v>61</v>
      </c>
      <c r="C301" s="106">
        <v>0</v>
      </c>
      <c r="D301" s="33">
        <v>-1279</v>
      </c>
      <c r="E301" s="50">
        <v>0</v>
      </c>
      <c r="F301" s="33">
        <v>-1445</v>
      </c>
      <c r="G301" s="33">
        <f>'[1]TEGEVUSALA KULUD'!E195</f>
        <v>-1500</v>
      </c>
      <c r="H301" s="154">
        <v>-1500</v>
      </c>
    </row>
    <row r="302" spans="1:8" x14ac:dyDescent="0.25">
      <c r="A302" s="47" t="s">
        <v>150</v>
      </c>
      <c r="B302" s="47" t="s">
        <v>151</v>
      </c>
      <c r="C302" s="48">
        <f t="shared" ref="C302:F302" si="65">SUM(C303:C315)</f>
        <v>-110748</v>
      </c>
      <c r="D302" s="48">
        <f t="shared" si="65"/>
        <v>0</v>
      </c>
      <c r="E302" s="48">
        <f t="shared" si="65"/>
        <v>-108202</v>
      </c>
      <c r="F302" s="48">
        <f t="shared" si="65"/>
        <v>0</v>
      </c>
      <c r="G302" s="48">
        <f>SUM(G303:G315)</f>
        <v>-149213.5</v>
      </c>
      <c r="H302" s="48">
        <f>SUM(H303:H315)</f>
        <v>-149214</v>
      </c>
    </row>
    <row r="303" spans="1:8" s="153" customFormat="1" x14ac:dyDescent="0.25">
      <c r="A303" s="51" t="s">
        <v>152</v>
      </c>
      <c r="B303" s="12" t="s">
        <v>117</v>
      </c>
      <c r="C303" s="106">
        <v>-25532</v>
      </c>
      <c r="D303" s="106">
        <v>0</v>
      </c>
      <c r="E303" s="50">
        <v>-29434</v>
      </c>
      <c r="F303" s="33"/>
      <c r="G303" s="33">
        <f>'[1]Haljala eelarve'!L220</f>
        <v>-29455</v>
      </c>
      <c r="H303" s="154">
        <v>-29455</v>
      </c>
    </row>
    <row r="304" spans="1:8" s="153" customFormat="1" x14ac:dyDescent="0.25">
      <c r="A304" s="51" t="s">
        <v>153</v>
      </c>
      <c r="B304" s="12" t="s">
        <v>58</v>
      </c>
      <c r="C304" s="106">
        <v>-5839</v>
      </c>
      <c r="D304" s="106">
        <v>0</v>
      </c>
      <c r="E304" s="50">
        <v>-6665</v>
      </c>
      <c r="F304" s="33"/>
      <c r="G304" s="33">
        <f>'[1]Haljala eelarve'!L221</f>
        <v>-8000</v>
      </c>
      <c r="H304" s="154">
        <v>-8000</v>
      </c>
    </row>
    <row r="305" spans="1:8" s="153" customFormat="1" x14ac:dyDescent="0.25">
      <c r="A305" s="51" t="s">
        <v>154</v>
      </c>
      <c r="B305" s="12" t="s">
        <v>147</v>
      </c>
      <c r="C305" s="106">
        <v>-765</v>
      </c>
      <c r="D305" s="106">
        <v>0</v>
      </c>
      <c r="E305" s="50">
        <v>0</v>
      </c>
      <c r="F305" s="33"/>
      <c r="G305" s="33">
        <f>'[1]Haljala eelarve'!L222</f>
        <v>-295</v>
      </c>
      <c r="H305" s="154">
        <v>-295</v>
      </c>
    </row>
    <row r="306" spans="1:8" s="153" customFormat="1" x14ac:dyDescent="0.25">
      <c r="A306" s="51" t="s">
        <v>155</v>
      </c>
      <c r="B306" s="12" t="s">
        <v>50</v>
      </c>
      <c r="C306" s="106">
        <v>-10772</v>
      </c>
      <c r="D306" s="106">
        <v>0</v>
      </c>
      <c r="E306" s="50">
        <v>-11263</v>
      </c>
      <c r="F306" s="33"/>
      <c r="G306" s="33">
        <f>'[1]Haljala eelarve'!L223</f>
        <v>-12759.5</v>
      </c>
      <c r="H306" s="154">
        <v>-12760</v>
      </c>
    </row>
    <row r="307" spans="1:8" s="153" customFormat="1" x14ac:dyDescent="0.25">
      <c r="A307" s="51" t="s">
        <v>156</v>
      </c>
      <c r="B307" s="12" t="s">
        <v>51</v>
      </c>
      <c r="C307" s="106">
        <v>-851</v>
      </c>
      <c r="D307" s="106">
        <v>0</v>
      </c>
      <c r="E307" s="50">
        <v>-723</v>
      </c>
      <c r="F307" s="33"/>
      <c r="G307" s="33">
        <f>'[1]Haljala eelarve'!L225</f>
        <v>-1270</v>
      </c>
      <c r="H307" s="154">
        <v>-1270</v>
      </c>
    </row>
    <row r="308" spans="1:8" s="153" customFormat="1" x14ac:dyDescent="0.25">
      <c r="A308" s="51" t="s">
        <v>157</v>
      </c>
      <c r="B308" s="12" t="s">
        <v>60</v>
      </c>
      <c r="C308" s="106">
        <v>-296</v>
      </c>
      <c r="D308" s="106">
        <v>0</v>
      </c>
      <c r="E308" s="50">
        <v>-175</v>
      </c>
      <c r="F308" s="33"/>
      <c r="G308" s="33">
        <f>'[1]Haljala eelarve'!L226</f>
        <v>-500</v>
      </c>
      <c r="H308" s="154">
        <v>-500</v>
      </c>
    </row>
    <row r="309" spans="1:8" s="153" customFormat="1" x14ac:dyDescent="0.25">
      <c r="A309" s="51" t="s">
        <v>158</v>
      </c>
      <c r="B309" s="12" t="s">
        <v>52</v>
      </c>
      <c r="C309" s="106">
        <v>-342</v>
      </c>
      <c r="D309" s="106">
        <v>0</v>
      </c>
      <c r="E309" s="50">
        <v>0</v>
      </c>
      <c r="F309" s="33"/>
      <c r="G309" s="33">
        <f>'[1]Haljala eelarve'!L227</f>
        <v>-500</v>
      </c>
      <c r="H309" s="154">
        <v>-500</v>
      </c>
    </row>
    <row r="310" spans="1:8" s="153" customFormat="1" x14ac:dyDescent="0.25">
      <c r="A310" s="51" t="s">
        <v>159</v>
      </c>
      <c r="B310" s="12" t="s">
        <v>61</v>
      </c>
      <c r="C310" s="106">
        <v>-50970</v>
      </c>
      <c r="D310" s="106">
        <v>0</v>
      </c>
      <c r="E310" s="50">
        <v>-44674</v>
      </c>
      <c r="F310" s="33"/>
      <c r="G310" s="33">
        <f>'[1]Haljala eelarve'!L228</f>
        <v>-68234</v>
      </c>
      <c r="H310" s="154">
        <v>-68234</v>
      </c>
    </row>
    <row r="311" spans="1:8" s="153" customFormat="1" x14ac:dyDescent="0.25">
      <c r="A311" s="51" t="s">
        <v>160</v>
      </c>
      <c r="B311" s="12" t="s">
        <v>53</v>
      </c>
      <c r="C311" s="106">
        <v>-1266</v>
      </c>
      <c r="D311" s="106">
        <v>0</v>
      </c>
      <c r="E311" s="50">
        <v>-1376</v>
      </c>
      <c r="F311" s="33"/>
      <c r="G311" s="33">
        <f>'[1]Haljala eelarve'!L229</f>
        <v>-2200</v>
      </c>
      <c r="H311" s="154">
        <v>-2200</v>
      </c>
    </row>
    <row r="312" spans="1:8" s="153" customFormat="1" x14ac:dyDescent="0.25">
      <c r="A312" s="51" t="s">
        <v>161</v>
      </c>
      <c r="B312" s="12" t="s">
        <v>62</v>
      </c>
      <c r="C312" s="106">
        <v>-470</v>
      </c>
      <c r="D312" s="106">
        <v>0</v>
      </c>
      <c r="E312" s="50">
        <v>-230</v>
      </c>
      <c r="F312" s="33"/>
      <c r="G312" s="33">
        <f>'[1]Haljala eelarve'!L230</f>
        <v>-2000</v>
      </c>
      <c r="H312" s="154">
        <v>-2000</v>
      </c>
    </row>
    <row r="313" spans="1:8" s="153" customFormat="1" x14ac:dyDescent="0.25">
      <c r="A313" s="51" t="s">
        <v>162</v>
      </c>
      <c r="B313" s="12" t="s">
        <v>63</v>
      </c>
      <c r="C313" s="106">
        <v>-2096</v>
      </c>
      <c r="D313" s="106">
        <v>0</v>
      </c>
      <c r="E313" s="50">
        <v>-2078</v>
      </c>
      <c r="F313" s="33"/>
      <c r="G313" s="33">
        <f>'[1]Haljala eelarve'!L231</f>
        <v>-8000</v>
      </c>
      <c r="H313" s="154">
        <v>-8000</v>
      </c>
    </row>
    <row r="314" spans="1:8" s="153" customFormat="1" x14ac:dyDescent="0.25">
      <c r="A314" s="51" t="s">
        <v>163</v>
      </c>
      <c r="B314" s="12" t="s">
        <v>164</v>
      </c>
      <c r="C314" s="106">
        <v>0</v>
      </c>
      <c r="D314" s="106">
        <v>0</v>
      </c>
      <c r="E314" s="50">
        <v>0</v>
      </c>
      <c r="F314" s="33"/>
      <c r="G314" s="33">
        <f>'[1]Haljala eelarve'!L232</f>
        <v>0</v>
      </c>
      <c r="H314" s="154">
        <v>0</v>
      </c>
    </row>
    <row r="315" spans="1:8" s="153" customFormat="1" x14ac:dyDescent="0.25">
      <c r="A315" s="51" t="s">
        <v>165</v>
      </c>
      <c r="B315" s="12" t="s">
        <v>126</v>
      </c>
      <c r="C315" s="106">
        <v>-11549</v>
      </c>
      <c r="D315" s="106">
        <v>0</v>
      </c>
      <c r="E315" s="50">
        <v>-11584</v>
      </c>
      <c r="F315" s="33"/>
      <c r="G315" s="33">
        <f>'[1]Haljala eelarve'!L233</f>
        <v>-16000</v>
      </c>
      <c r="H315" s="154">
        <v>-16000</v>
      </c>
    </row>
    <row r="316" spans="1:8" x14ac:dyDescent="0.25">
      <c r="A316" s="47" t="s">
        <v>166</v>
      </c>
      <c r="B316" s="47" t="s">
        <v>167</v>
      </c>
      <c r="C316" s="48">
        <f t="shared" ref="C316:F316" si="66">SUM(C317:C318)</f>
        <v>0</v>
      </c>
      <c r="D316" s="48">
        <f t="shared" si="66"/>
        <v>-1468</v>
      </c>
      <c r="E316" s="48">
        <f t="shared" si="66"/>
        <v>0</v>
      </c>
      <c r="F316" s="48">
        <f t="shared" si="66"/>
        <v>-6371</v>
      </c>
      <c r="G316" s="48">
        <f t="shared" ref="G316:H316" si="67">SUM(G317:G318)</f>
        <v>-1935</v>
      </c>
      <c r="H316" s="48">
        <f t="shared" si="67"/>
        <v>-1935</v>
      </c>
    </row>
    <row r="317" spans="1:8" s="153" customFormat="1" x14ac:dyDescent="0.25">
      <c r="A317" s="12">
        <v>5511</v>
      </c>
      <c r="B317" s="12" t="s">
        <v>61</v>
      </c>
      <c r="C317" s="106">
        <v>0</v>
      </c>
      <c r="D317" s="33">
        <v>-1468</v>
      </c>
      <c r="E317" s="50">
        <v>0</v>
      </c>
      <c r="F317" s="33">
        <v>-6240</v>
      </c>
      <c r="G317" s="33">
        <f>'[1]TEGEVUSALA KULUD'!E197</f>
        <v>-1500</v>
      </c>
      <c r="H317" s="154">
        <v>-1500</v>
      </c>
    </row>
    <row r="318" spans="1:8" s="153" customFormat="1" x14ac:dyDescent="0.25">
      <c r="A318" s="12">
        <v>5514</v>
      </c>
      <c r="B318" s="12" t="s">
        <v>62</v>
      </c>
      <c r="C318" s="106">
        <v>0</v>
      </c>
      <c r="D318" s="106">
        <v>0</v>
      </c>
      <c r="E318" s="50">
        <v>0</v>
      </c>
      <c r="F318" s="33">
        <v>-131</v>
      </c>
      <c r="G318" s="33">
        <f>'[1]TEGEVUSALA KULUD'!E198</f>
        <v>-435</v>
      </c>
      <c r="H318" s="154">
        <v>-435</v>
      </c>
    </row>
    <row r="319" spans="1:8" x14ac:dyDescent="0.25">
      <c r="A319" s="47" t="s">
        <v>168</v>
      </c>
      <c r="B319" s="47" t="s">
        <v>169</v>
      </c>
      <c r="C319" s="48">
        <f t="shared" ref="C319:F319" si="68">SUM(C320:C325)</f>
        <v>0</v>
      </c>
      <c r="D319" s="48">
        <f t="shared" si="68"/>
        <v>-47575</v>
      </c>
      <c r="E319" s="48">
        <f t="shared" si="68"/>
        <v>0</v>
      </c>
      <c r="F319" s="48">
        <f t="shared" si="68"/>
        <v>-38248</v>
      </c>
      <c r="G319" s="48">
        <f>SUM(G320:G325)</f>
        <v>-44035</v>
      </c>
      <c r="H319" s="48">
        <f>SUM(H320:H325)</f>
        <v>-44035</v>
      </c>
    </row>
    <row r="320" spans="1:8" s="153" customFormat="1" x14ac:dyDescent="0.25">
      <c r="A320" s="12">
        <v>5002</v>
      </c>
      <c r="B320" s="12" t="s">
        <v>117</v>
      </c>
      <c r="C320" s="106">
        <v>0</v>
      </c>
      <c r="D320" s="33">
        <v>-6528</v>
      </c>
      <c r="E320" s="50">
        <v>0</v>
      </c>
      <c r="F320" s="33">
        <v>-7970</v>
      </c>
      <c r="G320" s="33">
        <v>-11040</v>
      </c>
      <c r="H320" s="154">
        <v>-11040</v>
      </c>
    </row>
    <row r="321" spans="1:11" s="153" customFormat="1" x14ac:dyDescent="0.25">
      <c r="A321" s="12">
        <v>5005</v>
      </c>
      <c r="B321" s="12" t="s">
        <v>58</v>
      </c>
      <c r="C321" s="106">
        <v>0</v>
      </c>
      <c r="D321" s="33">
        <v>-244</v>
      </c>
      <c r="E321" s="50">
        <v>0</v>
      </c>
      <c r="F321" s="33">
        <v>-668</v>
      </c>
      <c r="G321" s="33">
        <f>'[1]TEGEVUSALA KULUD'!E201</f>
        <v>-720</v>
      </c>
      <c r="H321" s="154">
        <v>-720</v>
      </c>
    </row>
    <row r="322" spans="1:11" s="153" customFormat="1" x14ac:dyDescent="0.25">
      <c r="A322" s="12">
        <v>506</v>
      </c>
      <c r="B322" s="12" t="s">
        <v>50</v>
      </c>
      <c r="C322" s="106">
        <v>0</v>
      </c>
      <c r="D322" s="33">
        <v>-2346</v>
      </c>
      <c r="E322" s="50">
        <v>0</v>
      </c>
      <c r="F322" s="33">
        <v>-2853</v>
      </c>
      <c r="G322" s="33">
        <v>-3975</v>
      </c>
      <c r="H322" s="154">
        <v>-3975</v>
      </c>
    </row>
    <row r="323" spans="1:11" s="153" customFormat="1" x14ac:dyDescent="0.25">
      <c r="A323" s="12">
        <v>5511</v>
      </c>
      <c r="B323" s="12" t="s">
        <v>61</v>
      </c>
      <c r="C323" s="106">
        <v>0</v>
      </c>
      <c r="D323" s="33">
        <v>-38457</v>
      </c>
      <c r="E323" s="50">
        <v>0</v>
      </c>
      <c r="F323" s="33">
        <v>-25404</v>
      </c>
      <c r="G323" s="33">
        <f>'[1]TEGEVUSALA KULUD'!E203</f>
        <v>-28000</v>
      </c>
      <c r="H323" s="154">
        <v>-28000</v>
      </c>
    </row>
    <row r="324" spans="1:11" s="153" customFormat="1" x14ac:dyDescent="0.25">
      <c r="A324" s="12">
        <v>5514</v>
      </c>
      <c r="B324" s="12" t="s">
        <v>62</v>
      </c>
      <c r="C324" s="106">
        <v>0</v>
      </c>
      <c r="D324" s="33">
        <v>0</v>
      </c>
      <c r="E324" s="50">
        <v>0</v>
      </c>
      <c r="F324" s="33">
        <v>-235</v>
      </c>
      <c r="G324" s="33">
        <f>'[1]TEGEVUSALA KULUD'!E204</f>
        <v>-300</v>
      </c>
      <c r="H324" s="154">
        <v>-300</v>
      </c>
    </row>
    <row r="325" spans="1:11" s="153" customFormat="1" x14ac:dyDescent="0.25">
      <c r="A325" s="12">
        <v>5540</v>
      </c>
      <c r="B325" s="12" t="s">
        <v>76</v>
      </c>
      <c r="C325" s="106">
        <v>0</v>
      </c>
      <c r="D325" s="33">
        <v>0</v>
      </c>
      <c r="E325" s="50">
        <v>0</v>
      </c>
      <c r="F325" s="33">
        <v>-1118</v>
      </c>
      <c r="G325" s="33">
        <f>'[1]TEGEVUSALA KULUD'!E205</f>
        <v>0</v>
      </c>
      <c r="H325" s="154">
        <v>0</v>
      </c>
    </row>
    <row r="326" spans="1:11" x14ac:dyDescent="0.25">
      <c r="A326" s="47" t="s">
        <v>170</v>
      </c>
      <c r="B326" s="47" t="s">
        <v>171</v>
      </c>
      <c r="C326" s="48">
        <f t="shared" ref="C326:H326" si="69">SUM(C327:C329)</f>
        <v>0</v>
      </c>
      <c r="D326" s="48">
        <f t="shared" si="69"/>
        <v>-33783</v>
      </c>
      <c r="E326" s="48">
        <f t="shared" si="69"/>
        <v>0</v>
      </c>
      <c r="F326" s="48">
        <f t="shared" si="69"/>
        <v>-22875</v>
      </c>
      <c r="G326" s="48">
        <f t="shared" si="69"/>
        <v>-44350</v>
      </c>
      <c r="H326" s="48">
        <f t="shared" si="69"/>
        <v>-39350</v>
      </c>
    </row>
    <row r="327" spans="1:11" s="153" customFormat="1" x14ac:dyDescent="0.25">
      <c r="A327" s="12">
        <v>4139</v>
      </c>
      <c r="B327" s="12" t="s">
        <v>133</v>
      </c>
      <c r="C327" s="106">
        <v>0</v>
      </c>
      <c r="D327" s="106">
        <v>0</v>
      </c>
      <c r="E327" s="50">
        <v>0</v>
      </c>
      <c r="F327" s="33">
        <v>-2560</v>
      </c>
      <c r="G327" s="33">
        <f>'[1]TEGEVUSALA KULUD'!E207</f>
        <v>0</v>
      </c>
      <c r="H327" s="154">
        <v>0</v>
      </c>
    </row>
    <row r="328" spans="1:11" s="153" customFormat="1" x14ac:dyDescent="0.25">
      <c r="A328" s="12">
        <v>4500</v>
      </c>
      <c r="B328" s="12" t="s">
        <v>92</v>
      </c>
      <c r="C328" s="106">
        <v>0</v>
      </c>
      <c r="D328" s="106">
        <v>0</v>
      </c>
      <c r="E328" s="50">
        <v>0</v>
      </c>
      <c r="F328" s="33">
        <v>-5160</v>
      </c>
      <c r="G328" s="33">
        <v>-5000</v>
      </c>
      <c r="H328" s="156">
        <v>0</v>
      </c>
      <c r="I328" s="150"/>
      <c r="J328" s="150"/>
      <c r="K328" s="150"/>
    </row>
    <row r="329" spans="1:11" s="153" customFormat="1" x14ac:dyDescent="0.25">
      <c r="A329" s="12">
        <v>4521</v>
      </c>
      <c r="B329" s="12" t="s">
        <v>74</v>
      </c>
      <c r="C329" s="106">
        <v>0</v>
      </c>
      <c r="D329" s="106">
        <v>-33783</v>
      </c>
      <c r="E329" s="50">
        <v>0</v>
      </c>
      <c r="F329" s="33">
        <v>-15155</v>
      </c>
      <c r="G329" s="33">
        <v>-39350</v>
      </c>
      <c r="H329" s="33">
        <v>-39350</v>
      </c>
    </row>
    <row r="330" spans="1:11" s="130" customFormat="1" x14ac:dyDescent="0.25">
      <c r="A330" s="46" t="s">
        <v>293</v>
      </c>
      <c r="B330" s="47" t="s">
        <v>290</v>
      </c>
      <c r="C330" s="117">
        <f>SUM(C331:C333)</f>
        <v>-7166</v>
      </c>
      <c r="D330" s="117">
        <f t="shared" ref="D330:H330" si="70">SUM(D331:D333)</f>
        <v>0</v>
      </c>
      <c r="E330" s="117">
        <f t="shared" si="70"/>
        <v>0</v>
      </c>
      <c r="F330" s="117">
        <f t="shared" si="70"/>
        <v>0</v>
      </c>
      <c r="G330" s="117">
        <f t="shared" si="70"/>
        <v>0</v>
      </c>
      <c r="H330" s="117">
        <f t="shared" si="70"/>
        <v>0</v>
      </c>
      <c r="I330" s="126"/>
      <c r="J330" s="126"/>
      <c r="K330" s="126"/>
    </row>
    <row r="331" spans="1:11" s="153" customFormat="1" x14ac:dyDescent="0.25">
      <c r="A331" s="12">
        <v>5005</v>
      </c>
      <c r="B331" s="12" t="s">
        <v>58</v>
      </c>
      <c r="C331" s="106">
        <v>-4776</v>
      </c>
      <c r="D331" s="106">
        <v>0</v>
      </c>
      <c r="E331" s="50">
        <v>0</v>
      </c>
      <c r="F331" s="33">
        <v>0</v>
      </c>
      <c r="G331" s="33">
        <v>0</v>
      </c>
      <c r="H331" s="33">
        <v>0</v>
      </c>
      <c r="I331" s="150"/>
      <c r="J331" s="150"/>
      <c r="K331" s="150"/>
    </row>
    <row r="332" spans="1:11" s="153" customFormat="1" x14ac:dyDescent="0.25">
      <c r="A332" s="12">
        <v>506</v>
      </c>
      <c r="B332" s="12" t="s">
        <v>50</v>
      </c>
      <c r="C332" s="106">
        <v>-2135</v>
      </c>
      <c r="D332" s="106">
        <v>0</v>
      </c>
      <c r="E332" s="50">
        <v>0</v>
      </c>
      <c r="F332" s="33">
        <v>0</v>
      </c>
      <c r="G332" s="33">
        <v>0</v>
      </c>
      <c r="H332" s="33">
        <v>0</v>
      </c>
    </row>
    <row r="333" spans="1:11" s="153" customFormat="1" x14ac:dyDescent="0.25">
      <c r="A333" s="12">
        <v>5500</v>
      </c>
      <c r="B333" s="12" t="s">
        <v>51</v>
      </c>
      <c r="C333" s="106">
        <v>-255</v>
      </c>
      <c r="D333" s="106">
        <v>0</v>
      </c>
      <c r="E333" s="50">
        <v>0</v>
      </c>
      <c r="F333" s="33">
        <v>0</v>
      </c>
      <c r="G333" s="33">
        <v>0</v>
      </c>
      <c r="H333" s="33">
        <v>0</v>
      </c>
    </row>
    <row r="334" spans="1:11" s="128" customFormat="1" ht="12.75" x14ac:dyDescent="0.2">
      <c r="A334" s="46" t="s">
        <v>294</v>
      </c>
      <c r="B334" s="47" t="s">
        <v>291</v>
      </c>
      <c r="C334" s="117">
        <f>SUM(C335:C336)</f>
        <v>-650</v>
      </c>
      <c r="D334" s="117">
        <f t="shared" ref="D334:H334" si="71">SUM(D335:D336)</f>
        <v>0</v>
      </c>
      <c r="E334" s="117">
        <f t="shared" si="71"/>
        <v>0</v>
      </c>
      <c r="F334" s="117">
        <f t="shared" si="71"/>
        <v>0</v>
      </c>
      <c r="G334" s="117">
        <f t="shared" si="71"/>
        <v>0</v>
      </c>
      <c r="H334" s="117">
        <f t="shared" si="71"/>
        <v>0</v>
      </c>
    </row>
    <row r="335" spans="1:11" s="153" customFormat="1" x14ac:dyDescent="0.25">
      <c r="A335" s="12">
        <v>5005</v>
      </c>
      <c r="B335" s="12" t="s">
        <v>58</v>
      </c>
      <c r="C335" s="106">
        <v>-650</v>
      </c>
      <c r="D335" s="106">
        <v>0</v>
      </c>
      <c r="E335" s="50">
        <v>0</v>
      </c>
      <c r="F335" s="33">
        <v>0</v>
      </c>
      <c r="G335" s="33">
        <v>0</v>
      </c>
      <c r="H335" s="154" t="s">
        <v>307</v>
      </c>
    </row>
    <row r="336" spans="1:11" s="153" customFormat="1" x14ac:dyDescent="0.25">
      <c r="A336" s="12">
        <v>5060</v>
      </c>
      <c r="B336" s="12" t="s">
        <v>50</v>
      </c>
      <c r="C336" s="106">
        <v>0</v>
      </c>
      <c r="D336" s="106">
        <v>0</v>
      </c>
      <c r="E336" s="50">
        <v>0</v>
      </c>
      <c r="F336" s="33">
        <v>0</v>
      </c>
      <c r="G336" s="33">
        <v>0</v>
      </c>
      <c r="H336" s="154"/>
    </row>
    <row r="337" spans="1:95" s="128" customFormat="1" ht="12.75" x14ac:dyDescent="0.2">
      <c r="A337" s="46" t="s">
        <v>295</v>
      </c>
      <c r="B337" s="47" t="s">
        <v>292</v>
      </c>
      <c r="C337" s="117">
        <f>C338</f>
        <v>-16665</v>
      </c>
      <c r="D337" s="117">
        <f t="shared" ref="D337:H337" si="72">D338</f>
        <v>0</v>
      </c>
      <c r="E337" s="117">
        <f t="shared" si="72"/>
        <v>0</v>
      </c>
      <c r="F337" s="117">
        <f t="shared" si="72"/>
        <v>0</v>
      </c>
      <c r="G337" s="117">
        <f t="shared" si="72"/>
        <v>0</v>
      </c>
      <c r="H337" s="117">
        <f t="shared" si="72"/>
        <v>0</v>
      </c>
    </row>
    <row r="338" spans="1:95" s="153" customFormat="1" x14ac:dyDescent="0.25">
      <c r="A338" s="12">
        <v>5525</v>
      </c>
      <c r="B338" s="12" t="s">
        <v>323</v>
      </c>
      <c r="C338" s="106">
        <v>-16665</v>
      </c>
      <c r="D338" s="106">
        <v>0</v>
      </c>
      <c r="E338" s="50"/>
      <c r="F338" s="33">
        <v>0</v>
      </c>
      <c r="G338" s="33">
        <v>0</v>
      </c>
      <c r="H338" s="154"/>
    </row>
    <row r="339" spans="1:95" x14ac:dyDescent="0.25">
      <c r="A339" s="52" t="s">
        <v>172</v>
      </c>
      <c r="B339" s="47" t="s">
        <v>173</v>
      </c>
      <c r="C339" s="48">
        <f t="shared" ref="C339:H339" si="73">C340</f>
        <v>-4003</v>
      </c>
      <c r="D339" s="48">
        <f t="shared" si="73"/>
        <v>-9336</v>
      </c>
      <c r="E339" s="48">
        <f t="shared" si="73"/>
        <v>-12167</v>
      </c>
      <c r="F339" s="48">
        <f t="shared" si="73"/>
        <v>0</v>
      </c>
      <c r="G339" s="48">
        <f t="shared" si="73"/>
        <v>-15000</v>
      </c>
      <c r="H339" s="48">
        <f t="shared" si="73"/>
        <v>-15000</v>
      </c>
    </row>
    <row r="340" spans="1:95" s="153" customFormat="1" x14ac:dyDescent="0.25">
      <c r="A340" s="53">
        <v>5500</v>
      </c>
      <c r="B340" s="12" t="s">
        <v>51</v>
      </c>
      <c r="C340" s="106">
        <v>-4003</v>
      </c>
      <c r="D340" s="106">
        <v>-9336</v>
      </c>
      <c r="E340" s="50">
        <v>-12167</v>
      </c>
      <c r="F340" s="33">
        <v>0</v>
      </c>
      <c r="G340" s="33">
        <f>'[1]Haljala eelarve'!L248+'[1]TEGEVUSALA KULUD'!E210</f>
        <v>-15000</v>
      </c>
      <c r="H340" s="154">
        <v>-15000</v>
      </c>
    </row>
    <row r="341" spans="1:95" s="128" customFormat="1" ht="12.75" x14ac:dyDescent="0.2">
      <c r="A341" s="46" t="s">
        <v>296</v>
      </c>
      <c r="B341" s="47" t="s">
        <v>297</v>
      </c>
      <c r="C341" s="117">
        <f t="shared" ref="C341:D341" si="74">SUM(C342:C344)</f>
        <v>-2260</v>
      </c>
      <c r="D341" s="117">
        <f t="shared" si="74"/>
        <v>0</v>
      </c>
      <c r="E341" s="117">
        <f>SUM(E342:E344)</f>
        <v>-1578</v>
      </c>
      <c r="F341" s="117">
        <f t="shared" ref="F341:H341" si="75">SUM(F342:F344)</f>
        <v>0</v>
      </c>
      <c r="G341" s="117">
        <f t="shared" si="75"/>
        <v>0</v>
      </c>
      <c r="H341" s="117">
        <f t="shared" si="75"/>
        <v>0</v>
      </c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</row>
    <row r="342" spans="1:95" s="129" customFormat="1" ht="15" customHeight="1" x14ac:dyDescent="0.2">
      <c r="A342" s="132" t="s">
        <v>153</v>
      </c>
      <c r="B342" s="49" t="s">
        <v>58</v>
      </c>
      <c r="C342" s="107">
        <v>0</v>
      </c>
      <c r="D342" s="107">
        <v>0</v>
      </c>
      <c r="E342" s="107">
        <v>-193</v>
      </c>
      <c r="F342" s="107">
        <v>0</v>
      </c>
      <c r="G342" s="107">
        <v>0</v>
      </c>
      <c r="H342" s="154">
        <v>0</v>
      </c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  <c r="BZ342" s="151"/>
      <c r="CA342" s="151"/>
      <c r="CB342" s="151"/>
      <c r="CC342" s="151"/>
      <c r="CD342" s="151"/>
      <c r="CE342" s="151"/>
      <c r="CF342" s="151"/>
      <c r="CG342" s="151"/>
      <c r="CH342" s="151"/>
      <c r="CI342" s="151"/>
      <c r="CJ342" s="151"/>
      <c r="CK342" s="151"/>
      <c r="CL342" s="151"/>
      <c r="CM342" s="151"/>
      <c r="CN342" s="151"/>
      <c r="CO342" s="151"/>
      <c r="CP342" s="151"/>
      <c r="CQ342" s="151"/>
    </row>
    <row r="343" spans="1:95" s="129" customFormat="1" ht="15" customHeight="1" x14ac:dyDescent="0.2">
      <c r="A343" s="132" t="s">
        <v>155</v>
      </c>
      <c r="B343" s="49" t="s">
        <v>50</v>
      </c>
      <c r="C343" s="107">
        <v>0</v>
      </c>
      <c r="D343" s="107">
        <v>0</v>
      </c>
      <c r="E343" s="107">
        <v>-285</v>
      </c>
      <c r="F343" s="107">
        <v>0</v>
      </c>
      <c r="G343" s="107">
        <v>0</v>
      </c>
      <c r="H343" s="154">
        <v>0</v>
      </c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  <c r="BZ343" s="151"/>
      <c r="CA343" s="151"/>
      <c r="CB343" s="151"/>
      <c r="CC343" s="151"/>
      <c r="CD343" s="151"/>
      <c r="CE343" s="151"/>
      <c r="CF343" s="151"/>
      <c r="CG343" s="151"/>
      <c r="CH343" s="151"/>
      <c r="CI343" s="151"/>
      <c r="CJ343" s="151"/>
      <c r="CK343" s="151"/>
      <c r="CL343" s="151"/>
      <c r="CM343" s="151"/>
      <c r="CN343" s="151"/>
      <c r="CO343" s="151"/>
      <c r="CP343" s="151"/>
      <c r="CQ343" s="151"/>
    </row>
    <row r="344" spans="1:95" s="153" customFormat="1" x14ac:dyDescent="0.25">
      <c r="A344" s="53">
        <v>5525</v>
      </c>
      <c r="B344" s="12" t="s">
        <v>323</v>
      </c>
      <c r="C344" s="106">
        <v>-2260</v>
      </c>
      <c r="D344" s="106">
        <v>0</v>
      </c>
      <c r="E344" s="50">
        <v>-1100</v>
      </c>
      <c r="F344" s="33">
        <v>0</v>
      </c>
      <c r="G344" s="33">
        <v>0</v>
      </c>
      <c r="H344" s="154">
        <v>0</v>
      </c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  <c r="BZ344" s="151"/>
      <c r="CA344" s="151"/>
      <c r="CB344" s="151"/>
      <c r="CC344" s="151"/>
      <c r="CD344" s="151"/>
      <c r="CE344" s="151"/>
      <c r="CF344" s="151"/>
      <c r="CG344" s="151"/>
      <c r="CH344" s="151"/>
      <c r="CI344" s="151"/>
      <c r="CJ344" s="151"/>
      <c r="CK344" s="151"/>
      <c r="CL344" s="151"/>
      <c r="CM344" s="151"/>
      <c r="CN344" s="151"/>
      <c r="CO344" s="151"/>
      <c r="CP344" s="151"/>
      <c r="CQ344" s="151"/>
    </row>
    <row r="345" spans="1:95" x14ac:dyDescent="0.25">
      <c r="A345" s="54" t="s">
        <v>174</v>
      </c>
      <c r="B345" s="55" t="s">
        <v>175</v>
      </c>
      <c r="C345" s="56">
        <f t="shared" ref="C345:H345" si="76">SUM(C346+C362+C377+C394+C411+C413+C429+C448+C450+C453+C455)</f>
        <v>-1453141</v>
      </c>
      <c r="D345" s="56">
        <f t="shared" si="76"/>
        <v>-770277</v>
      </c>
      <c r="E345" s="56">
        <f t="shared" si="76"/>
        <v>-1609637</v>
      </c>
      <c r="F345" s="56">
        <f t="shared" si="76"/>
        <v>-846966</v>
      </c>
      <c r="G345" s="56">
        <f t="shared" si="76"/>
        <v>-2656467</v>
      </c>
      <c r="H345" s="56">
        <f t="shared" si="76"/>
        <v>-2661215</v>
      </c>
    </row>
    <row r="346" spans="1:95" x14ac:dyDescent="0.25">
      <c r="A346" s="57" t="s">
        <v>176</v>
      </c>
      <c r="B346" s="58" t="s">
        <v>177</v>
      </c>
      <c r="C346" s="59">
        <f t="shared" ref="C346:F346" si="77">SUM(C347:C361)</f>
        <v>-463418</v>
      </c>
      <c r="D346" s="59">
        <f t="shared" si="77"/>
        <v>0</v>
      </c>
      <c r="E346" s="56">
        <f t="shared" si="77"/>
        <v>-531886</v>
      </c>
      <c r="F346" s="59">
        <f t="shared" si="77"/>
        <v>0</v>
      </c>
      <c r="G346" s="59">
        <f>SUM(G347:G361)</f>
        <v>-621215</v>
      </c>
      <c r="H346" s="59">
        <f>SUM(H347:H361)</f>
        <v>-621215</v>
      </c>
    </row>
    <row r="347" spans="1:95" s="153" customFormat="1" x14ac:dyDescent="0.25">
      <c r="A347" s="60">
        <v>5002</v>
      </c>
      <c r="B347" s="49" t="s">
        <v>117</v>
      </c>
      <c r="C347" s="107">
        <v>-257752</v>
      </c>
      <c r="D347" s="107">
        <v>0</v>
      </c>
      <c r="E347" s="50">
        <v>-316017</v>
      </c>
      <c r="F347" s="50">
        <v>0</v>
      </c>
      <c r="G347" s="50">
        <f>'[1]Haljala eelarve'!L259</f>
        <v>-372009</v>
      </c>
      <c r="H347" s="154">
        <v>-372009</v>
      </c>
    </row>
    <row r="348" spans="1:95" s="153" customFormat="1" x14ac:dyDescent="0.25">
      <c r="A348" s="60">
        <v>5005</v>
      </c>
      <c r="B348" s="49" t="s">
        <v>58</v>
      </c>
      <c r="C348" s="107">
        <v>0</v>
      </c>
      <c r="D348" s="107">
        <v>0</v>
      </c>
      <c r="E348" s="50">
        <v>-524</v>
      </c>
      <c r="F348" s="50">
        <v>0</v>
      </c>
      <c r="G348" s="50">
        <v>0</v>
      </c>
      <c r="H348" s="154">
        <v>0</v>
      </c>
    </row>
    <row r="349" spans="1:95" s="153" customFormat="1" x14ac:dyDescent="0.25">
      <c r="A349" s="60">
        <v>5008</v>
      </c>
      <c r="B349" s="49" t="s">
        <v>178</v>
      </c>
      <c r="C349" s="107">
        <v>-5434</v>
      </c>
      <c r="D349" s="107">
        <v>0</v>
      </c>
      <c r="E349" s="50">
        <v>-89</v>
      </c>
      <c r="F349" s="50">
        <v>0</v>
      </c>
      <c r="G349" s="50">
        <f>'[1]Haljala eelarve'!L262</f>
        <v>-3720</v>
      </c>
      <c r="H349" s="154">
        <v>-3720</v>
      </c>
    </row>
    <row r="350" spans="1:95" s="153" customFormat="1" x14ac:dyDescent="0.25">
      <c r="A350" s="60">
        <v>506</v>
      </c>
      <c r="B350" s="49" t="s">
        <v>50</v>
      </c>
      <c r="C350" s="107">
        <v>-88739</v>
      </c>
      <c r="D350" s="107">
        <v>0</v>
      </c>
      <c r="E350" s="50">
        <v>-96134</v>
      </c>
      <c r="F350" s="50">
        <v>0</v>
      </c>
      <c r="G350" s="50">
        <f>'[1]Haljala eelarve'!L263</f>
        <v>-126996</v>
      </c>
      <c r="H350" s="154">
        <v>-126996</v>
      </c>
    </row>
    <row r="351" spans="1:95" s="153" customFormat="1" x14ac:dyDescent="0.25">
      <c r="A351" s="60">
        <v>5500</v>
      </c>
      <c r="B351" s="49" t="s">
        <v>51</v>
      </c>
      <c r="C351" s="107">
        <v>-3255</v>
      </c>
      <c r="D351" s="107">
        <v>0</v>
      </c>
      <c r="E351" s="50">
        <v>-2135</v>
      </c>
      <c r="F351" s="50">
        <v>0</v>
      </c>
      <c r="G351" s="50">
        <f>'[1]Haljala eelarve'!L265</f>
        <v>-2335</v>
      </c>
      <c r="H351" s="154">
        <v>-2335</v>
      </c>
    </row>
    <row r="352" spans="1:95" s="153" customFormat="1" x14ac:dyDescent="0.25">
      <c r="A352" s="60">
        <v>5504</v>
      </c>
      <c r="B352" s="49" t="s">
        <v>52</v>
      </c>
      <c r="C352" s="107">
        <v>-6286</v>
      </c>
      <c r="D352" s="107">
        <v>0</v>
      </c>
      <c r="E352" s="50">
        <v>-8263</v>
      </c>
      <c r="F352" s="50">
        <v>0</v>
      </c>
      <c r="G352" s="50">
        <f>'[1]Haljala eelarve'!L266</f>
        <v>-7825</v>
      </c>
      <c r="H352" s="154">
        <v>-7825</v>
      </c>
    </row>
    <row r="353" spans="1:8" s="153" customFormat="1" x14ac:dyDescent="0.25">
      <c r="A353" s="60">
        <v>5511</v>
      </c>
      <c r="B353" s="49" t="s">
        <v>61</v>
      </c>
      <c r="C353" s="107">
        <v>-54939</v>
      </c>
      <c r="D353" s="107">
        <v>0</v>
      </c>
      <c r="E353" s="50">
        <v>-54260</v>
      </c>
      <c r="F353" s="50">
        <v>0</v>
      </c>
      <c r="G353" s="50">
        <f>'[1]Haljala eelarve'!L267</f>
        <v>-56680</v>
      </c>
      <c r="H353" s="154">
        <v>-56680</v>
      </c>
    </row>
    <row r="354" spans="1:8" s="153" customFormat="1" x14ac:dyDescent="0.25">
      <c r="A354" s="60">
        <v>5513</v>
      </c>
      <c r="B354" s="49" t="s">
        <v>53</v>
      </c>
      <c r="C354" s="107">
        <v>-1948</v>
      </c>
      <c r="D354" s="107">
        <v>0</v>
      </c>
      <c r="E354" s="50">
        <v>-2455</v>
      </c>
      <c r="F354" s="50">
        <v>0</v>
      </c>
      <c r="G354" s="50">
        <f>'[1]Haljala eelarve'!L268</f>
        <v>-2300</v>
      </c>
      <c r="H354" s="154">
        <v>-2300</v>
      </c>
    </row>
    <row r="355" spans="1:8" s="153" customFormat="1" x14ac:dyDescent="0.25">
      <c r="A355" s="60">
        <v>5514</v>
      </c>
      <c r="B355" s="49" t="s">
        <v>62</v>
      </c>
      <c r="C355" s="107">
        <v>-2386</v>
      </c>
      <c r="D355" s="107">
        <v>0</v>
      </c>
      <c r="E355" s="50">
        <v>-1202</v>
      </c>
      <c r="F355" s="50">
        <v>0</v>
      </c>
      <c r="G355" s="50">
        <f>'[1]Haljala eelarve'!L269</f>
        <v>-1000</v>
      </c>
      <c r="H355" s="154">
        <v>-1000</v>
      </c>
    </row>
    <row r="356" spans="1:8" s="153" customFormat="1" x14ac:dyDescent="0.25">
      <c r="A356" s="60">
        <v>5515</v>
      </c>
      <c r="B356" s="49" t="s">
        <v>63</v>
      </c>
      <c r="C356" s="107">
        <v>-1635</v>
      </c>
      <c r="D356" s="107">
        <v>0</v>
      </c>
      <c r="E356" s="50">
        <v>-7496</v>
      </c>
      <c r="F356" s="50">
        <v>0</v>
      </c>
      <c r="G356" s="50">
        <f>'[1]Haljala eelarve'!L270</f>
        <v>-3500</v>
      </c>
      <c r="H356" s="154">
        <v>-3500</v>
      </c>
    </row>
    <row r="357" spans="1:8" s="153" customFormat="1" x14ac:dyDescent="0.25">
      <c r="A357" s="60">
        <v>5521</v>
      </c>
      <c r="B357" s="49" t="s">
        <v>81</v>
      </c>
      <c r="C357" s="107">
        <v>-31183</v>
      </c>
      <c r="D357" s="107">
        <v>0</v>
      </c>
      <c r="E357" s="50">
        <v>-33533</v>
      </c>
      <c r="F357" s="50">
        <v>0</v>
      </c>
      <c r="G357" s="50">
        <f>'[1]Haljala eelarve'!L271</f>
        <v>-34000</v>
      </c>
      <c r="H357" s="154">
        <v>-34000</v>
      </c>
    </row>
    <row r="358" spans="1:8" s="153" customFormat="1" x14ac:dyDescent="0.25">
      <c r="A358" s="60">
        <v>5522</v>
      </c>
      <c r="B358" s="49" t="s">
        <v>164</v>
      </c>
      <c r="C358" s="107">
        <v>-511</v>
      </c>
      <c r="D358" s="107">
        <v>0</v>
      </c>
      <c r="E358" s="50">
        <v>-598</v>
      </c>
      <c r="F358" s="50">
        <v>0</v>
      </c>
      <c r="G358" s="50">
        <f>'[1]Haljala eelarve'!L272</f>
        <v>-1900</v>
      </c>
      <c r="H358" s="154">
        <v>-1900</v>
      </c>
    </row>
    <row r="359" spans="1:8" s="153" customFormat="1" x14ac:dyDescent="0.25">
      <c r="A359" s="60">
        <v>5524</v>
      </c>
      <c r="B359" s="49" t="s">
        <v>130</v>
      </c>
      <c r="C359" s="107">
        <v>-7660</v>
      </c>
      <c r="D359" s="107">
        <v>0</v>
      </c>
      <c r="E359" s="50">
        <v>-8857</v>
      </c>
      <c r="F359" s="50">
        <v>0</v>
      </c>
      <c r="G359" s="50">
        <f>'[1]Haljala eelarve'!L273</f>
        <v>-8250</v>
      </c>
      <c r="H359" s="154">
        <v>-8250</v>
      </c>
    </row>
    <row r="360" spans="1:8" s="153" customFormat="1" x14ac:dyDescent="0.25">
      <c r="A360" s="60">
        <v>5525</v>
      </c>
      <c r="B360" s="49" t="s">
        <v>126</v>
      </c>
      <c r="C360" s="107">
        <v>-1270</v>
      </c>
      <c r="D360" s="107">
        <v>0</v>
      </c>
      <c r="E360" s="50">
        <v>-323</v>
      </c>
      <c r="F360" s="50">
        <v>0</v>
      </c>
      <c r="G360" s="50">
        <f>'[1]Haljala eelarve'!L274</f>
        <v>-500</v>
      </c>
      <c r="H360" s="154">
        <v>-500</v>
      </c>
    </row>
    <row r="361" spans="1:8" s="153" customFormat="1" x14ac:dyDescent="0.25">
      <c r="A361" s="60">
        <v>5539</v>
      </c>
      <c r="B361" s="49" t="s">
        <v>179</v>
      </c>
      <c r="C361" s="107">
        <v>-420</v>
      </c>
      <c r="D361" s="107">
        <v>0</v>
      </c>
      <c r="E361" s="50">
        <v>0</v>
      </c>
      <c r="F361" s="50">
        <v>0</v>
      </c>
      <c r="G361" s="50">
        <f>'[1]Haljala eelarve'!L275</f>
        <v>-200</v>
      </c>
      <c r="H361" s="154">
        <v>-200</v>
      </c>
    </row>
    <row r="362" spans="1:8" x14ac:dyDescent="0.25">
      <c r="A362" s="55" t="s">
        <v>180</v>
      </c>
      <c r="B362" s="55" t="s">
        <v>181</v>
      </c>
      <c r="C362" s="56">
        <f t="shared" ref="C362:F362" si="78">SUM(C363:C376)</f>
        <v>0</v>
      </c>
      <c r="D362" s="56">
        <f t="shared" si="78"/>
        <v>-39303</v>
      </c>
      <c r="E362" s="56">
        <f t="shared" si="78"/>
        <v>0</v>
      </c>
      <c r="F362" s="56">
        <f t="shared" si="78"/>
        <v>-41824</v>
      </c>
      <c r="G362" s="56">
        <f>SUM(G363:G376)</f>
        <v>-63252</v>
      </c>
      <c r="H362" s="56">
        <f>SUM(H363:H376)</f>
        <v>-63252</v>
      </c>
    </row>
    <row r="363" spans="1:8" s="153" customFormat="1" x14ac:dyDescent="0.25">
      <c r="A363" s="12">
        <v>5002</v>
      </c>
      <c r="B363" s="12" t="s">
        <v>117</v>
      </c>
      <c r="C363" s="106">
        <v>0</v>
      </c>
      <c r="D363" s="33">
        <v>-26024</v>
      </c>
      <c r="E363" s="50">
        <v>0</v>
      </c>
      <c r="F363" s="33">
        <v>-29580</v>
      </c>
      <c r="G363" s="33">
        <f>'[1]TEGEVUSALA KULUD'!E213</f>
        <v>-39128</v>
      </c>
      <c r="H363" s="154">
        <v>-39128</v>
      </c>
    </row>
    <row r="364" spans="1:8" s="153" customFormat="1" x14ac:dyDescent="0.25">
      <c r="A364" s="12">
        <v>5005</v>
      </c>
      <c r="B364" s="12" t="s">
        <v>58</v>
      </c>
      <c r="C364" s="106">
        <v>0</v>
      </c>
      <c r="D364" s="33">
        <v>-154</v>
      </c>
      <c r="E364" s="50">
        <v>0</v>
      </c>
      <c r="F364" s="33">
        <v>0</v>
      </c>
      <c r="G364" s="33">
        <f>'[1]TEGEVUSALA KULUD'!E214</f>
        <v>-300</v>
      </c>
      <c r="H364" s="154">
        <v>-300</v>
      </c>
    </row>
    <row r="365" spans="1:8" s="153" customFormat="1" x14ac:dyDescent="0.25">
      <c r="A365" s="12">
        <v>5008</v>
      </c>
      <c r="B365" s="12" t="s">
        <v>182</v>
      </c>
      <c r="C365" s="106">
        <v>0</v>
      </c>
      <c r="D365" s="33">
        <v>0</v>
      </c>
      <c r="E365" s="50">
        <v>0</v>
      </c>
      <c r="F365" s="33">
        <v>0</v>
      </c>
      <c r="G365" s="33">
        <f>'[1]TEGEVUSALA KULUD'!E215</f>
        <v>-783</v>
      </c>
      <c r="H365" s="154">
        <v>-783</v>
      </c>
    </row>
    <row r="366" spans="1:8" s="153" customFormat="1" x14ac:dyDescent="0.25">
      <c r="A366" s="12">
        <v>506</v>
      </c>
      <c r="B366" s="12" t="s">
        <v>50</v>
      </c>
      <c r="C366" s="106">
        <v>0</v>
      </c>
      <c r="D366" s="33">
        <v>-9169</v>
      </c>
      <c r="E366" s="50">
        <v>0</v>
      </c>
      <c r="F366" s="33">
        <v>-10313</v>
      </c>
      <c r="G366" s="33">
        <f>'[1]TEGEVUSALA KULUD'!E216</f>
        <v>-13591</v>
      </c>
      <c r="H366" s="154">
        <v>-13591</v>
      </c>
    </row>
    <row r="367" spans="1:8" s="153" customFormat="1" x14ac:dyDescent="0.25">
      <c r="A367" s="12">
        <v>5500</v>
      </c>
      <c r="B367" s="12" t="s">
        <v>51</v>
      </c>
      <c r="C367" s="106">
        <v>0</v>
      </c>
      <c r="D367" s="33">
        <v>-105</v>
      </c>
      <c r="E367" s="50">
        <v>0</v>
      </c>
      <c r="F367" s="33">
        <v>-283</v>
      </c>
      <c r="G367" s="33">
        <f>'[1]TEGEVUSALA KULUD'!E217</f>
        <v>-345</v>
      </c>
      <c r="H367" s="154">
        <v>-345</v>
      </c>
    </row>
    <row r="368" spans="1:8" s="153" customFormat="1" x14ac:dyDescent="0.25">
      <c r="A368" s="12">
        <v>5504</v>
      </c>
      <c r="B368" s="12" t="s">
        <v>52</v>
      </c>
      <c r="C368" s="106">
        <v>0</v>
      </c>
      <c r="D368" s="33">
        <v>-292</v>
      </c>
      <c r="E368" s="50">
        <v>0</v>
      </c>
      <c r="F368" s="33">
        <v>0</v>
      </c>
      <c r="G368" s="33">
        <f>'[1]TEGEVUSALA KULUD'!E218</f>
        <v>-500</v>
      </c>
      <c r="H368" s="154">
        <v>-500</v>
      </c>
    </row>
    <row r="369" spans="1:8" s="153" customFormat="1" x14ac:dyDescent="0.25">
      <c r="A369" s="12">
        <v>5511</v>
      </c>
      <c r="B369" s="12" t="s">
        <v>61</v>
      </c>
      <c r="C369" s="106">
        <v>0</v>
      </c>
      <c r="D369" s="33">
        <v>-851</v>
      </c>
      <c r="E369" s="50">
        <v>0</v>
      </c>
      <c r="F369" s="33">
        <v>-599</v>
      </c>
      <c r="G369" s="33">
        <f>'[1]TEGEVUSALA KULUD'!E219</f>
        <v>-715</v>
      </c>
      <c r="H369" s="154">
        <v>-715</v>
      </c>
    </row>
    <row r="370" spans="1:8" s="153" customFormat="1" x14ac:dyDescent="0.25">
      <c r="A370" s="12">
        <v>5513</v>
      </c>
      <c r="B370" s="12" t="s">
        <v>53</v>
      </c>
      <c r="C370" s="106">
        <v>0</v>
      </c>
      <c r="D370" s="33">
        <v>0</v>
      </c>
      <c r="E370" s="50">
        <v>0</v>
      </c>
      <c r="F370" s="33">
        <v>0</v>
      </c>
      <c r="G370" s="33">
        <f>'[1]TEGEVUSALA KULUD'!E220</f>
        <v>-350</v>
      </c>
      <c r="H370" s="154">
        <v>-350</v>
      </c>
    </row>
    <row r="371" spans="1:8" s="153" customFormat="1" x14ac:dyDescent="0.25">
      <c r="A371" s="12">
        <v>5514</v>
      </c>
      <c r="B371" s="12" t="s">
        <v>62</v>
      </c>
      <c r="C371" s="106">
        <v>0</v>
      </c>
      <c r="D371" s="33">
        <v>0</v>
      </c>
      <c r="E371" s="50">
        <v>0</v>
      </c>
      <c r="F371" s="33">
        <v>0</v>
      </c>
      <c r="G371" s="33">
        <f>'[1]TEGEVUSALA KULUD'!E221</f>
        <v>-600</v>
      </c>
      <c r="H371" s="154">
        <v>-600</v>
      </c>
    </row>
    <row r="372" spans="1:8" s="153" customFormat="1" x14ac:dyDescent="0.25">
      <c r="A372" s="12">
        <v>5515</v>
      </c>
      <c r="B372" s="12" t="s">
        <v>63</v>
      </c>
      <c r="C372" s="106">
        <v>0</v>
      </c>
      <c r="D372" s="33">
        <v>-1560</v>
      </c>
      <c r="E372" s="50">
        <v>0</v>
      </c>
      <c r="F372" s="33">
        <v>-55</v>
      </c>
      <c r="G372" s="33">
        <f>'[1]TEGEVUSALA KULUD'!E222</f>
        <v>-4500</v>
      </c>
      <c r="H372" s="154">
        <v>-4500</v>
      </c>
    </row>
    <row r="373" spans="1:8" s="153" customFormat="1" x14ac:dyDescent="0.25">
      <c r="A373" s="12">
        <v>5522</v>
      </c>
      <c r="B373" s="12" t="s">
        <v>64</v>
      </c>
      <c r="C373" s="106">
        <v>0</v>
      </c>
      <c r="D373" s="33">
        <v>-39</v>
      </c>
      <c r="E373" s="50">
        <v>0</v>
      </c>
      <c r="F373" s="33">
        <v>-10</v>
      </c>
      <c r="G373" s="33">
        <f>'[1]TEGEVUSALA KULUD'!E223</f>
        <v>-80</v>
      </c>
      <c r="H373" s="154">
        <v>-80</v>
      </c>
    </row>
    <row r="374" spans="1:8" s="153" customFormat="1" x14ac:dyDescent="0.25">
      <c r="A374" s="12">
        <v>5524</v>
      </c>
      <c r="B374" s="12" t="s">
        <v>130</v>
      </c>
      <c r="C374" s="106">
        <v>0</v>
      </c>
      <c r="D374" s="33">
        <v>-391</v>
      </c>
      <c r="E374" s="50">
        <v>0</v>
      </c>
      <c r="F374" s="33">
        <v>-235</v>
      </c>
      <c r="G374" s="33">
        <f>'[1]TEGEVUSALA KULUD'!E224</f>
        <v>-900</v>
      </c>
      <c r="H374" s="154">
        <v>-900</v>
      </c>
    </row>
    <row r="375" spans="1:8" s="153" customFormat="1" x14ac:dyDescent="0.25">
      <c r="A375" s="12">
        <v>5525</v>
      </c>
      <c r="B375" s="12" t="s">
        <v>126</v>
      </c>
      <c r="C375" s="106">
        <v>0</v>
      </c>
      <c r="D375" s="33">
        <v>-75</v>
      </c>
      <c r="E375" s="50">
        <v>0</v>
      </c>
      <c r="F375" s="33">
        <v>-60</v>
      </c>
      <c r="G375" s="33">
        <f>'[1]TEGEVUSALA KULUD'!E225</f>
        <v>-260</v>
      </c>
      <c r="H375" s="154">
        <v>-260</v>
      </c>
    </row>
    <row r="376" spans="1:8" s="153" customFormat="1" x14ac:dyDescent="0.25">
      <c r="A376" s="12">
        <v>5540</v>
      </c>
      <c r="B376" s="12" t="s">
        <v>76</v>
      </c>
      <c r="C376" s="106">
        <v>0</v>
      </c>
      <c r="D376" s="33">
        <v>-643</v>
      </c>
      <c r="E376" s="50">
        <v>0</v>
      </c>
      <c r="F376" s="33">
        <v>-689</v>
      </c>
      <c r="G376" s="33">
        <f>'[1]TEGEVUSALA KULUD'!E226</f>
        <v>-1200</v>
      </c>
      <c r="H376" s="154">
        <v>-1200</v>
      </c>
    </row>
    <row r="377" spans="1:8" x14ac:dyDescent="0.25">
      <c r="A377" s="55" t="s">
        <v>183</v>
      </c>
      <c r="B377" s="55" t="s">
        <v>184</v>
      </c>
      <c r="C377" s="56">
        <f t="shared" ref="C377:F377" si="79">SUM(C378:C393)</f>
        <v>0</v>
      </c>
      <c r="D377" s="56">
        <f t="shared" si="79"/>
        <v>-83491</v>
      </c>
      <c r="E377" s="56">
        <f t="shared" si="79"/>
        <v>0</v>
      </c>
      <c r="F377" s="56">
        <f t="shared" si="79"/>
        <v>-106017</v>
      </c>
      <c r="G377" s="56">
        <f t="shared" ref="G377:H377" si="80">SUM(G378:G393)</f>
        <v>-126058</v>
      </c>
      <c r="H377" s="56">
        <f t="shared" si="80"/>
        <v>-126058</v>
      </c>
    </row>
    <row r="378" spans="1:8" s="153" customFormat="1" x14ac:dyDescent="0.25">
      <c r="A378" s="12">
        <v>5002</v>
      </c>
      <c r="B378" s="12" t="s">
        <v>117</v>
      </c>
      <c r="C378" s="106">
        <v>0</v>
      </c>
      <c r="D378" s="33">
        <v>-41360</v>
      </c>
      <c r="E378" s="50">
        <v>0</v>
      </c>
      <c r="F378" s="33">
        <v>-56811</v>
      </c>
      <c r="G378" s="33">
        <f>'[1]TEGEVUSALA KULUD'!E228</f>
        <v>-68656</v>
      </c>
      <c r="H378" s="154">
        <v>-68656</v>
      </c>
    </row>
    <row r="379" spans="1:8" s="153" customFormat="1" x14ac:dyDescent="0.25">
      <c r="A379" s="12">
        <v>5005</v>
      </c>
      <c r="B379" s="12" t="s">
        <v>58</v>
      </c>
      <c r="C379" s="106">
        <v>0</v>
      </c>
      <c r="D379" s="33">
        <v>-1781</v>
      </c>
      <c r="E379" s="50">
        <v>0</v>
      </c>
      <c r="F379" s="33">
        <v>-3024</v>
      </c>
      <c r="G379" s="33">
        <f>'[1]TEGEVUSALA KULUD'!E229</f>
        <v>-2000</v>
      </c>
      <c r="H379" s="154">
        <v>-2000</v>
      </c>
    </row>
    <row r="380" spans="1:8" s="153" customFormat="1" x14ac:dyDescent="0.25">
      <c r="A380" s="12">
        <v>5008</v>
      </c>
      <c r="B380" s="12" t="s">
        <v>182</v>
      </c>
      <c r="C380" s="106">
        <v>0</v>
      </c>
      <c r="D380" s="33">
        <v>0</v>
      </c>
      <c r="E380" s="50">
        <v>0</v>
      </c>
      <c r="F380" s="33">
        <v>0</v>
      </c>
      <c r="G380" s="33">
        <f>'[1]TEGEVUSALA KULUD'!E230</f>
        <v>-1373</v>
      </c>
      <c r="H380" s="154">
        <v>-1373</v>
      </c>
    </row>
    <row r="381" spans="1:8" s="153" customFormat="1" x14ac:dyDescent="0.25">
      <c r="A381" s="12">
        <v>506</v>
      </c>
      <c r="B381" s="12" t="s">
        <v>50</v>
      </c>
      <c r="C381" s="106">
        <v>0</v>
      </c>
      <c r="D381" s="33">
        <v>-13787</v>
      </c>
      <c r="E381" s="50">
        <v>0</v>
      </c>
      <c r="F381" s="33">
        <v>-19672</v>
      </c>
      <c r="G381" s="33">
        <f>'[1]TEGEVUSALA KULUD'!E231</f>
        <v>-24346</v>
      </c>
      <c r="H381" s="154">
        <v>-24346</v>
      </c>
    </row>
    <row r="382" spans="1:8" s="153" customFormat="1" x14ac:dyDescent="0.25">
      <c r="A382" s="12">
        <v>5500</v>
      </c>
      <c r="B382" s="12" t="s">
        <v>51</v>
      </c>
      <c r="C382" s="106">
        <v>0</v>
      </c>
      <c r="D382" s="33">
        <v>-241</v>
      </c>
      <c r="E382" s="50">
        <v>0</v>
      </c>
      <c r="F382" s="33">
        <v>-303</v>
      </c>
      <c r="G382" s="33">
        <f>'[1]TEGEVUSALA KULUD'!E232</f>
        <v>-595</v>
      </c>
      <c r="H382" s="154">
        <v>-595</v>
      </c>
    </row>
    <row r="383" spans="1:8" s="153" customFormat="1" x14ac:dyDescent="0.25">
      <c r="A383" s="12">
        <v>5504</v>
      </c>
      <c r="B383" s="12" t="s">
        <v>52</v>
      </c>
      <c r="C383" s="106">
        <v>0</v>
      </c>
      <c r="D383" s="33">
        <v>-278</v>
      </c>
      <c r="E383" s="50">
        <v>0</v>
      </c>
      <c r="F383" s="33">
        <v>-120</v>
      </c>
      <c r="G383" s="33">
        <f>'[1]TEGEVUSALA KULUD'!E233</f>
        <v>-700</v>
      </c>
      <c r="H383" s="154">
        <v>-700</v>
      </c>
    </row>
    <row r="384" spans="1:8" s="153" customFormat="1" x14ac:dyDescent="0.25">
      <c r="A384" s="12">
        <v>5511</v>
      </c>
      <c r="B384" s="12" t="s">
        <v>61</v>
      </c>
      <c r="C384" s="106">
        <v>0</v>
      </c>
      <c r="D384" s="33">
        <v>-15659</v>
      </c>
      <c r="E384" s="50">
        <v>0</v>
      </c>
      <c r="F384" s="33">
        <v>-13826</v>
      </c>
      <c r="G384" s="33">
        <f>'[1]TEGEVUSALA KULUD'!E234</f>
        <v>-12418</v>
      </c>
      <c r="H384" s="154">
        <v>-12418</v>
      </c>
    </row>
    <row r="385" spans="1:8" s="153" customFormat="1" x14ac:dyDescent="0.25">
      <c r="A385" s="12">
        <v>5513</v>
      </c>
      <c r="B385" s="12" t="s">
        <v>53</v>
      </c>
      <c r="C385" s="106">
        <v>0</v>
      </c>
      <c r="D385" s="33">
        <v>-714</v>
      </c>
      <c r="E385" s="50">
        <v>0</v>
      </c>
      <c r="F385" s="33">
        <v>-1534</v>
      </c>
      <c r="G385" s="33">
        <f>'[1]TEGEVUSALA KULUD'!E235</f>
        <v>-2700</v>
      </c>
      <c r="H385" s="154">
        <v>-2700</v>
      </c>
    </row>
    <row r="386" spans="1:8" s="153" customFormat="1" x14ac:dyDescent="0.25">
      <c r="A386" s="12">
        <v>5514</v>
      </c>
      <c r="B386" s="12" t="s">
        <v>62</v>
      </c>
      <c r="C386" s="106">
        <v>0</v>
      </c>
      <c r="D386" s="33">
        <v>-426</v>
      </c>
      <c r="E386" s="50">
        <v>0</v>
      </c>
      <c r="F386" s="33">
        <v>-288</v>
      </c>
      <c r="G386" s="33">
        <f>'[1]TEGEVUSALA KULUD'!E236</f>
        <v>-700</v>
      </c>
      <c r="H386" s="154">
        <v>-700</v>
      </c>
    </row>
    <row r="387" spans="1:8" s="153" customFormat="1" x14ac:dyDescent="0.25">
      <c r="A387" s="12">
        <v>5515</v>
      </c>
      <c r="B387" s="12" t="s">
        <v>63</v>
      </c>
      <c r="C387" s="106">
        <v>0</v>
      </c>
      <c r="D387" s="33">
        <v>-999</v>
      </c>
      <c r="E387" s="50">
        <v>0</v>
      </c>
      <c r="F387" s="33">
        <v>-1237</v>
      </c>
      <c r="G387" s="33">
        <f>'[1]TEGEVUSALA KULUD'!E237</f>
        <v>-1500</v>
      </c>
      <c r="H387" s="154">
        <v>-1500</v>
      </c>
    </row>
    <row r="388" spans="1:8" s="153" customFormat="1" x14ac:dyDescent="0.25">
      <c r="A388" s="12">
        <v>5521</v>
      </c>
      <c r="B388" s="12" t="s">
        <v>81</v>
      </c>
      <c r="C388" s="106">
        <v>0</v>
      </c>
      <c r="D388" s="33">
        <v>-5444</v>
      </c>
      <c r="E388" s="50">
        <v>0</v>
      </c>
      <c r="F388" s="33">
        <v>-5314</v>
      </c>
      <c r="G388" s="33">
        <f>'[1]TEGEVUSALA KULUD'!E238</f>
        <v>-6670</v>
      </c>
      <c r="H388" s="154">
        <v>-6670</v>
      </c>
    </row>
    <row r="389" spans="1:8" s="153" customFormat="1" x14ac:dyDescent="0.25">
      <c r="A389" s="12">
        <v>5522</v>
      </c>
      <c r="B389" s="12" t="s">
        <v>64</v>
      </c>
      <c r="C389" s="106">
        <v>0</v>
      </c>
      <c r="D389" s="33">
        <v>-95</v>
      </c>
      <c r="E389" s="50">
        <v>0</v>
      </c>
      <c r="F389" s="33">
        <v>-43</v>
      </c>
      <c r="G389" s="33">
        <f>'[1]TEGEVUSALA KULUD'!E239</f>
        <v>-70</v>
      </c>
      <c r="H389" s="154">
        <v>-70</v>
      </c>
    </row>
    <row r="390" spans="1:8" s="153" customFormat="1" x14ac:dyDescent="0.25">
      <c r="A390" s="12">
        <v>5524</v>
      </c>
      <c r="B390" s="12" t="s">
        <v>130</v>
      </c>
      <c r="C390" s="106">
        <v>0</v>
      </c>
      <c r="D390" s="33">
        <v>-1262</v>
      </c>
      <c r="E390" s="50">
        <v>0</v>
      </c>
      <c r="F390" s="33">
        <v>-1725</v>
      </c>
      <c r="G390" s="33">
        <f>'[1]TEGEVUSALA KULUD'!E240</f>
        <v>-1500</v>
      </c>
      <c r="H390" s="154">
        <v>-1500</v>
      </c>
    </row>
    <row r="391" spans="1:8" s="153" customFormat="1" x14ac:dyDescent="0.25">
      <c r="A391" s="12">
        <v>5525</v>
      </c>
      <c r="B391" s="12" t="s">
        <v>126</v>
      </c>
      <c r="C391" s="106">
        <v>0</v>
      </c>
      <c r="D391" s="33">
        <v>-75</v>
      </c>
      <c r="E391" s="50">
        <v>0</v>
      </c>
      <c r="F391" s="33">
        <v>-162</v>
      </c>
      <c r="G391" s="33">
        <f>'[1]TEGEVUSALA KULUD'!E241</f>
        <v>-450</v>
      </c>
      <c r="H391" s="154">
        <v>-450</v>
      </c>
    </row>
    <row r="392" spans="1:8" s="153" customFormat="1" x14ac:dyDescent="0.25">
      <c r="A392" s="12">
        <v>5532</v>
      </c>
      <c r="B392" s="12" t="s">
        <v>85</v>
      </c>
      <c r="C392" s="106">
        <v>0</v>
      </c>
      <c r="D392" s="33">
        <v>0</v>
      </c>
      <c r="E392" s="50">
        <v>0</v>
      </c>
      <c r="F392" s="33">
        <v>-79</v>
      </c>
      <c r="G392" s="33">
        <f>'[1]TEGEVUSALA KULUD'!E242</f>
        <v>-100</v>
      </c>
      <c r="H392" s="154">
        <v>-100</v>
      </c>
    </row>
    <row r="393" spans="1:8" s="153" customFormat="1" x14ac:dyDescent="0.25">
      <c r="A393" s="12">
        <v>5540</v>
      </c>
      <c r="B393" s="12" t="s">
        <v>76</v>
      </c>
      <c r="C393" s="106">
        <v>0</v>
      </c>
      <c r="D393" s="33">
        <v>-1370</v>
      </c>
      <c r="E393" s="50">
        <v>0</v>
      </c>
      <c r="F393" s="33">
        <v>-1879</v>
      </c>
      <c r="G393" s="33">
        <f>'[1]TEGEVUSALA KULUD'!E243</f>
        <v>-2280</v>
      </c>
      <c r="H393" s="154">
        <v>-2280</v>
      </c>
    </row>
    <row r="394" spans="1:8" x14ac:dyDescent="0.25">
      <c r="A394" s="55" t="s">
        <v>185</v>
      </c>
      <c r="B394" s="55" t="s">
        <v>186</v>
      </c>
      <c r="C394" s="56">
        <f t="shared" ref="C394:F394" si="81">SUM(C395:C410)</f>
        <v>0</v>
      </c>
      <c r="D394" s="56">
        <f t="shared" si="81"/>
        <v>-76064</v>
      </c>
      <c r="E394" s="56">
        <f t="shared" si="81"/>
        <v>0</v>
      </c>
      <c r="F394" s="56">
        <f t="shared" si="81"/>
        <v>-80679</v>
      </c>
      <c r="G394" s="56">
        <f t="shared" ref="G394:H394" si="82">SUM(G395:G410)</f>
        <v>-102284</v>
      </c>
      <c r="H394" s="56">
        <f t="shared" si="82"/>
        <v>-102284</v>
      </c>
    </row>
    <row r="395" spans="1:8" s="153" customFormat="1" x14ac:dyDescent="0.25">
      <c r="A395" s="12">
        <v>5002</v>
      </c>
      <c r="B395" s="12" t="s">
        <v>117</v>
      </c>
      <c r="C395" s="106">
        <v>0</v>
      </c>
      <c r="D395" s="33">
        <v>-40769</v>
      </c>
      <c r="E395" s="50">
        <v>0</v>
      </c>
      <c r="F395" s="33">
        <v>-46145</v>
      </c>
      <c r="G395" s="33">
        <f>'[1]TEGEVUSALA KULUD'!E245</f>
        <v>-54922</v>
      </c>
      <c r="H395" s="154">
        <v>-54922</v>
      </c>
    </row>
    <row r="396" spans="1:8" s="153" customFormat="1" x14ac:dyDescent="0.25">
      <c r="A396" s="12">
        <v>5005</v>
      </c>
      <c r="B396" s="12" t="s">
        <v>58</v>
      </c>
      <c r="C396" s="106">
        <v>0</v>
      </c>
      <c r="D396" s="33">
        <v>0</v>
      </c>
      <c r="E396" s="50">
        <v>0</v>
      </c>
      <c r="F396" s="33">
        <v>0</v>
      </c>
      <c r="G396" s="33">
        <f>'[1]TEGEVUSALA KULUD'!E246</f>
        <v>-300</v>
      </c>
      <c r="H396" s="154">
        <v>-300</v>
      </c>
    </row>
    <row r="397" spans="1:8" s="153" customFormat="1" x14ac:dyDescent="0.25">
      <c r="A397" s="12">
        <v>5008</v>
      </c>
      <c r="B397" s="12" t="s">
        <v>187</v>
      </c>
      <c r="C397" s="106">
        <v>0</v>
      </c>
      <c r="D397" s="33">
        <v>0</v>
      </c>
      <c r="E397" s="50">
        <v>0</v>
      </c>
      <c r="F397" s="33">
        <v>-133</v>
      </c>
      <c r="G397" s="33">
        <f>'[1]TEGEVUSALA KULUD'!E247</f>
        <v>-1158</v>
      </c>
      <c r="H397" s="154">
        <v>-1158</v>
      </c>
    </row>
    <row r="398" spans="1:8" s="153" customFormat="1" x14ac:dyDescent="0.25">
      <c r="A398" s="12">
        <v>506</v>
      </c>
      <c r="B398" s="12" t="s">
        <v>50</v>
      </c>
      <c r="C398" s="106">
        <v>0</v>
      </c>
      <c r="D398" s="33">
        <v>-13611</v>
      </c>
      <c r="E398" s="50">
        <v>0</v>
      </c>
      <c r="F398" s="33">
        <v>-15438</v>
      </c>
      <c r="G398" s="33">
        <f>'[1]TEGEVUSALA KULUD'!E248</f>
        <v>-19056</v>
      </c>
      <c r="H398" s="154">
        <v>-19056</v>
      </c>
    </row>
    <row r="399" spans="1:8" s="153" customFormat="1" x14ac:dyDescent="0.25">
      <c r="A399" s="12">
        <v>5500</v>
      </c>
      <c r="B399" s="12" t="s">
        <v>51</v>
      </c>
      <c r="C399" s="106">
        <v>0</v>
      </c>
      <c r="D399" s="33">
        <v>-80</v>
      </c>
      <c r="E399" s="50">
        <v>0</v>
      </c>
      <c r="F399" s="33">
        <v>-221</v>
      </c>
      <c r="G399" s="33">
        <f>'[1]TEGEVUSALA KULUD'!E249</f>
        <v>-350</v>
      </c>
      <c r="H399" s="154">
        <v>-350</v>
      </c>
    </row>
    <row r="400" spans="1:8" s="153" customFormat="1" x14ac:dyDescent="0.25">
      <c r="A400" s="12">
        <v>5504</v>
      </c>
      <c r="B400" s="12" t="s">
        <v>52</v>
      </c>
      <c r="C400" s="106">
        <v>0</v>
      </c>
      <c r="D400" s="33">
        <v>-257</v>
      </c>
      <c r="E400" s="50">
        <v>0</v>
      </c>
      <c r="F400" s="33">
        <v>-52</v>
      </c>
      <c r="G400" s="33">
        <f>'[1]TEGEVUSALA KULUD'!E250</f>
        <v>-500</v>
      </c>
      <c r="H400" s="154">
        <v>-500</v>
      </c>
    </row>
    <row r="401" spans="1:8" s="153" customFormat="1" x14ac:dyDescent="0.25">
      <c r="A401" s="12">
        <v>5511</v>
      </c>
      <c r="B401" s="12" t="s">
        <v>61</v>
      </c>
      <c r="C401" s="106">
        <v>0</v>
      </c>
      <c r="D401" s="33">
        <v>-16614</v>
      </c>
      <c r="E401" s="50">
        <v>0</v>
      </c>
      <c r="F401" s="33">
        <v>-14872</v>
      </c>
      <c r="G401" s="33">
        <f>'[1]TEGEVUSALA KULUD'!E251</f>
        <v>-17048</v>
      </c>
      <c r="H401" s="154">
        <v>-17048</v>
      </c>
    </row>
    <row r="402" spans="1:8" s="153" customFormat="1" x14ac:dyDescent="0.25">
      <c r="A402" s="12">
        <v>5513</v>
      </c>
      <c r="B402" s="12" t="s">
        <v>53</v>
      </c>
      <c r="C402" s="106">
        <v>0</v>
      </c>
      <c r="D402" s="33">
        <v>0</v>
      </c>
      <c r="E402" s="50">
        <v>0</v>
      </c>
      <c r="F402" s="33">
        <v>0</v>
      </c>
      <c r="G402" s="33">
        <f>'[1]TEGEVUSALA KULUD'!E252</f>
        <v>-305</v>
      </c>
      <c r="H402" s="154">
        <v>-305</v>
      </c>
    </row>
    <row r="403" spans="1:8" s="153" customFormat="1" x14ac:dyDescent="0.25">
      <c r="A403" s="12">
        <v>5514</v>
      </c>
      <c r="B403" s="12" t="s">
        <v>62</v>
      </c>
      <c r="C403" s="106">
        <v>0</v>
      </c>
      <c r="D403" s="33">
        <v>-582</v>
      </c>
      <c r="E403" s="50">
        <v>0</v>
      </c>
      <c r="F403" s="33">
        <v>-258</v>
      </c>
      <c r="G403" s="33">
        <f>'[1]TEGEVUSALA KULUD'!E253</f>
        <v>-600</v>
      </c>
      <c r="H403" s="154">
        <v>-600</v>
      </c>
    </row>
    <row r="404" spans="1:8" s="153" customFormat="1" x14ac:dyDescent="0.25">
      <c r="A404" s="12">
        <v>5515</v>
      </c>
      <c r="B404" s="12" t="s">
        <v>63</v>
      </c>
      <c r="C404" s="106">
        <v>0</v>
      </c>
      <c r="D404" s="33">
        <v>-176</v>
      </c>
      <c r="E404" s="50">
        <v>0</v>
      </c>
      <c r="F404" s="33">
        <v>-515</v>
      </c>
      <c r="G404" s="33">
        <f>'[1]TEGEVUSALA KULUD'!E254</f>
        <v>-3300</v>
      </c>
      <c r="H404" s="154">
        <v>-3300</v>
      </c>
    </row>
    <row r="405" spans="1:8" s="153" customFormat="1" x14ac:dyDescent="0.25">
      <c r="A405" s="12">
        <v>5521</v>
      </c>
      <c r="B405" s="12" t="s">
        <v>81</v>
      </c>
      <c r="C405" s="106">
        <v>0</v>
      </c>
      <c r="D405" s="33">
        <v>-2547</v>
      </c>
      <c r="E405" s="50">
        <v>0</v>
      </c>
      <c r="F405" s="33">
        <v>-1786</v>
      </c>
      <c r="G405" s="33">
        <f>'[1]TEGEVUSALA KULUD'!E255</f>
        <v>-2540</v>
      </c>
      <c r="H405" s="154">
        <v>-2540</v>
      </c>
    </row>
    <row r="406" spans="1:8" s="153" customFormat="1" x14ac:dyDescent="0.25">
      <c r="A406" s="12">
        <v>5522</v>
      </c>
      <c r="B406" s="12" t="s">
        <v>64</v>
      </c>
      <c r="C406" s="106">
        <v>0</v>
      </c>
      <c r="D406" s="33">
        <v>-87</v>
      </c>
      <c r="E406" s="50">
        <v>0</v>
      </c>
      <c r="F406" s="33">
        <v>-25</v>
      </c>
      <c r="G406" s="33">
        <f>'[1]TEGEVUSALA KULUD'!E256</f>
        <v>-55</v>
      </c>
      <c r="H406" s="154">
        <v>-55</v>
      </c>
    </row>
    <row r="407" spans="1:8" s="153" customFormat="1" x14ac:dyDescent="0.25">
      <c r="A407" s="12">
        <v>5524</v>
      </c>
      <c r="B407" s="12" t="s">
        <v>130</v>
      </c>
      <c r="C407" s="106">
        <v>0</v>
      </c>
      <c r="D407" s="33">
        <v>-415</v>
      </c>
      <c r="E407" s="50">
        <v>0</v>
      </c>
      <c r="F407" s="33">
        <v>-404</v>
      </c>
      <c r="G407" s="33">
        <f>'[1]TEGEVUSALA KULUD'!E257</f>
        <v>-700</v>
      </c>
      <c r="H407" s="154">
        <v>-700</v>
      </c>
    </row>
    <row r="408" spans="1:8" s="153" customFormat="1" x14ac:dyDescent="0.25">
      <c r="A408" s="12">
        <v>5525</v>
      </c>
      <c r="B408" s="12" t="s">
        <v>126</v>
      </c>
      <c r="C408" s="106">
        <v>0</v>
      </c>
      <c r="D408" s="33">
        <v>0</v>
      </c>
      <c r="E408" s="50">
        <v>0</v>
      </c>
      <c r="F408" s="33">
        <v>-60</v>
      </c>
      <c r="G408" s="33">
        <f>'[1]TEGEVUSALA KULUD'!E258</f>
        <v>-200</v>
      </c>
      <c r="H408" s="154">
        <v>-200</v>
      </c>
    </row>
    <row r="409" spans="1:8" s="153" customFormat="1" x14ac:dyDescent="0.25">
      <c r="A409" s="12">
        <v>5532</v>
      </c>
      <c r="B409" s="12" t="s">
        <v>85</v>
      </c>
      <c r="C409" s="106">
        <v>0</v>
      </c>
      <c r="D409" s="33">
        <v>-40</v>
      </c>
      <c r="E409" s="50">
        <v>0</v>
      </c>
      <c r="F409" s="33">
        <v>0</v>
      </c>
      <c r="G409" s="33">
        <f>'[1]TEGEVUSALA KULUD'!E259</f>
        <v>-50</v>
      </c>
      <c r="H409" s="154">
        <v>-50</v>
      </c>
    </row>
    <row r="410" spans="1:8" s="153" customFormat="1" x14ac:dyDescent="0.25">
      <c r="A410" s="12">
        <v>5540</v>
      </c>
      <c r="B410" s="12" t="s">
        <v>76</v>
      </c>
      <c r="C410" s="106">
        <v>0</v>
      </c>
      <c r="D410" s="33">
        <v>-886</v>
      </c>
      <c r="E410" s="50">
        <v>0</v>
      </c>
      <c r="F410" s="33">
        <v>-770</v>
      </c>
      <c r="G410" s="33">
        <f>'[1]TEGEVUSALA KULUD'!E260</f>
        <v>-1200</v>
      </c>
      <c r="H410" s="154">
        <v>-1200</v>
      </c>
    </row>
    <row r="411" spans="1:8" x14ac:dyDescent="0.25">
      <c r="A411" s="58" t="s">
        <v>188</v>
      </c>
      <c r="B411" s="58" t="s">
        <v>189</v>
      </c>
      <c r="C411" s="59">
        <f t="shared" ref="C411:F411" si="83">C412</f>
        <v>-3000</v>
      </c>
      <c r="D411" s="59">
        <f t="shared" si="83"/>
        <v>0</v>
      </c>
      <c r="E411" s="56">
        <f t="shared" si="83"/>
        <v>-2793</v>
      </c>
      <c r="F411" s="59">
        <f t="shared" si="83"/>
        <v>0</v>
      </c>
      <c r="G411" s="59">
        <f>G412</f>
        <v>-40000</v>
      </c>
      <c r="H411" s="59">
        <f>H412</f>
        <v>-40000</v>
      </c>
    </row>
    <row r="412" spans="1:8" s="153" customFormat="1" x14ac:dyDescent="0.25">
      <c r="A412" s="12">
        <v>5524</v>
      </c>
      <c r="B412" s="12" t="s">
        <v>130</v>
      </c>
      <c r="C412" s="106">
        <v>-3000</v>
      </c>
      <c r="D412" s="106">
        <v>0</v>
      </c>
      <c r="E412" s="50">
        <v>-2793</v>
      </c>
      <c r="F412" s="33">
        <v>0</v>
      </c>
      <c r="G412" s="33">
        <f>'[1]TEGEVUSALA KULUD'!H278+'[1]Haljala eelarve'!L256</f>
        <v>-40000</v>
      </c>
      <c r="H412" s="154">
        <v>-40000</v>
      </c>
    </row>
    <row r="413" spans="1:8" x14ac:dyDescent="0.25">
      <c r="A413" s="58" t="s">
        <v>190</v>
      </c>
      <c r="B413" s="58" t="s">
        <v>191</v>
      </c>
      <c r="C413" s="59">
        <f>SUM(C414:C428)</f>
        <v>-836792</v>
      </c>
      <c r="D413" s="59">
        <f t="shared" ref="D413:H413" si="84">SUM(D414:D428)</f>
        <v>0</v>
      </c>
      <c r="E413" s="56">
        <f t="shared" si="84"/>
        <v>-880190</v>
      </c>
      <c r="F413" s="59">
        <f t="shared" si="84"/>
        <v>0</v>
      </c>
      <c r="G413" s="59">
        <f t="shared" si="84"/>
        <v>-806921</v>
      </c>
      <c r="H413" s="59">
        <f t="shared" si="84"/>
        <v>-811669</v>
      </c>
    </row>
    <row r="414" spans="1:8" s="153" customFormat="1" x14ac:dyDescent="0.25">
      <c r="A414" s="12">
        <v>5002</v>
      </c>
      <c r="B414" s="12" t="s">
        <v>117</v>
      </c>
      <c r="C414" s="106">
        <v>-433389</v>
      </c>
      <c r="D414" s="106">
        <v>0</v>
      </c>
      <c r="E414" s="50">
        <v>-480799</v>
      </c>
      <c r="F414" s="33">
        <v>0</v>
      </c>
      <c r="G414" s="33">
        <f>'[1]Haljala eelarve'!L281</f>
        <v>-470000</v>
      </c>
      <c r="H414" s="154">
        <v>-470000</v>
      </c>
    </row>
    <row r="415" spans="1:8" s="153" customFormat="1" x14ac:dyDescent="0.25">
      <c r="A415" s="12">
        <v>5005</v>
      </c>
      <c r="B415" s="12" t="s">
        <v>58</v>
      </c>
      <c r="C415" s="106">
        <v>-4855</v>
      </c>
      <c r="D415" s="106">
        <v>0</v>
      </c>
      <c r="E415" s="50">
        <v>-14755</v>
      </c>
      <c r="F415" s="33">
        <v>0</v>
      </c>
      <c r="G415" s="33">
        <f>'[1]Haljala eelarve'!L284</f>
        <v>-6600</v>
      </c>
      <c r="H415" s="154">
        <v>-6600</v>
      </c>
    </row>
    <row r="416" spans="1:8" s="153" customFormat="1" x14ac:dyDescent="0.25">
      <c r="A416" s="12">
        <v>5008</v>
      </c>
      <c r="B416" s="12" t="s">
        <v>192</v>
      </c>
      <c r="C416" s="106">
        <v>-7835</v>
      </c>
      <c r="D416" s="106">
        <v>0</v>
      </c>
      <c r="E416" s="50">
        <v>0</v>
      </c>
      <c r="F416" s="33">
        <v>0</v>
      </c>
      <c r="G416" s="33">
        <f>'[1]Haljala eelarve'!L285</f>
        <v>-1150</v>
      </c>
      <c r="H416" s="156">
        <v>-4700</v>
      </c>
    </row>
    <row r="417" spans="1:75" s="153" customFormat="1" x14ac:dyDescent="0.25">
      <c r="A417" s="12">
        <v>506</v>
      </c>
      <c r="B417" s="12" t="s">
        <v>50</v>
      </c>
      <c r="C417" s="106">
        <v>-143074</v>
      </c>
      <c r="D417" s="106">
        <v>0</v>
      </c>
      <c r="E417" s="50">
        <v>-154401</v>
      </c>
      <c r="F417" s="33">
        <v>0</v>
      </c>
      <c r="G417" s="33">
        <f>'[1]Haljala eelarve'!L286</f>
        <v>-161481</v>
      </c>
      <c r="H417" s="156">
        <v>-162679</v>
      </c>
    </row>
    <row r="418" spans="1:75" s="153" customFormat="1" x14ac:dyDescent="0.25">
      <c r="A418" s="61">
        <v>5500</v>
      </c>
      <c r="B418" s="12" t="s">
        <v>51</v>
      </c>
      <c r="C418" s="106">
        <v>-10366</v>
      </c>
      <c r="D418" s="106">
        <v>0</v>
      </c>
      <c r="E418" s="50">
        <v>-9303</v>
      </c>
      <c r="F418" s="33">
        <v>0</v>
      </c>
      <c r="G418" s="33">
        <f>'[1]Haljala eelarve'!L288</f>
        <v>-7000</v>
      </c>
      <c r="H418" s="154">
        <v>-7000</v>
      </c>
    </row>
    <row r="419" spans="1:75" s="153" customFormat="1" x14ac:dyDescent="0.25">
      <c r="A419" s="61">
        <v>5503</v>
      </c>
      <c r="B419" s="12" t="s">
        <v>60</v>
      </c>
      <c r="C419" s="106">
        <v>-1190</v>
      </c>
      <c r="D419" s="106">
        <v>0</v>
      </c>
      <c r="E419" s="50">
        <v>0</v>
      </c>
      <c r="F419" s="33">
        <v>0</v>
      </c>
      <c r="G419" s="33">
        <v>0</v>
      </c>
      <c r="H419" s="154">
        <v>0</v>
      </c>
    </row>
    <row r="420" spans="1:75" s="153" customFormat="1" x14ac:dyDescent="0.25">
      <c r="A420" s="61">
        <v>5504</v>
      </c>
      <c r="B420" s="12" t="s">
        <v>52</v>
      </c>
      <c r="C420" s="106">
        <v>-5161</v>
      </c>
      <c r="D420" s="106">
        <v>0</v>
      </c>
      <c r="E420" s="50">
        <v>-3771</v>
      </c>
      <c r="F420" s="33">
        <v>0</v>
      </c>
      <c r="G420" s="33">
        <f>'[1]Haljala eelarve'!L290</f>
        <v>-4190</v>
      </c>
      <c r="H420" s="154">
        <v>-4190</v>
      </c>
    </row>
    <row r="421" spans="1:75" s="153" customFormat="1" x14ac:dyDescent="0.25">
      <c r="A421" s="61">
        <v>5511</v>
      </c>
      <c r="B421" s="12" t="s">
        <v>61</v>
      </c>
      <c r="C421" s="106">
        <v>-144127</v>
      </c>
      <c r="D421" s="106">
        <v>0</v>
      </c>
      <c r="E421" s="50">
        <v>-128978</v>
      </c>
      <c r="F421" s="33">
        <v>0</v>
      </c>
      <c r="G421" s="33">
        <f>'[1]Haljala eelarve'!L293</f>
        <v>-90000</v>
      </c>
      <c r="H421" s="154">
        <v>-90000</v>
      </c>
    </row>
    <row r="422" spans="1:75" s="153" customFormat="1" x14ac:dyDescent="0.25">
      <c r="A422" s="61">
        <v>5513</v>
      </c>
      <c r="B422" s="12" t="s">
        <v>53</v>
      </c>
      <c r="C422" s="106">
        <v>-16289</v>
      </c>
      <c r="D422" s="106">
        <v>0</v>
      </c>
      <c r="E422" s="50">
        <v>-13515</v>
      </c>
      <c r="F422" s="33">
        <v>0</v>
      </c>
      <c r="G422" s="33">
        <f>'[1]Haljala eelarve'!L294</f>
        <v>-10000</v>
      </c>
      <c r="H422" s="154">
        <v>-10000</v>
      </c>
    </row>
    <row r="423" spans="1:75" s="153" customFormat="1" x14ac:dyDescent="0.25">
      <c r="A423" s="61">
        <v>5514</v>
      </c>
      <c r="B423" s="12" t="s">
        <v>62</v>
      </c>
      <c r="C423" s="106">
        <v>-12909</v>
      </c>
      <c r="D423" s="106">
        <v>0</v>
      </c>
      <c r="E423" s="50">
        <v>-14680</v>
      </c>
      <c r="F423" s="33">
        <v>0</v>
      </c>
      <c r="G423" s="33">
        <f>'[1]Haljala eelarve'!L295</f>
        <v>-10000</v>
      </c>
      <c r="H423" s="154">
        <v>-10000</v>
      </c>
    </row>
    <row r="424" spans="1:75" s="153" customFormat="1" x14ac:dyDescent="0.25">
      <c r="A424" s="61">
        <v>5515</v>
      </c>
      <c r="B424" s="12" t="s">
        <v>63</v>
      </c>
      <c r="C424" s="106">
        <v>-879</v>
      </c>
      <c r="D424" s="106">
        <v>0</v>
      </c>
      <c r="E424" s="50">
        <v>-1392</v>
      </c>
      <c r="F424" s="33">
        <v>0</v>
      </c>
      <c r="G424" s="33">
        <f>'[1]Haljala eelarve'!L296</f>
        <v>-1000</v>
      </c>
      <c r="H424" s="154">
        <v>-1000</v>
      </c>
    </row>
    <row r="425" spans="1:75" s="153" customFormat="1" x14ac:dyDescent="0.25">
      <c r="A425" s="61">
        <v>5522</v>
      </c>
      <c r="B425" s="12" t="s">
        <v>164</v>
      </c>
      <c r="C425" s="106">
        <v>-1026</v>
      </c>
      <c r="D425" s="106">
        <v>0</v>
      </c>
      <c r="E425" s="50">
        <v>-757</v>
      </c>
      <c r="F425" s="33">
        <v>0</v>
      </c>
      <c r="G425" s="33">
        <f>'[1]Haljala eelarve'!L297</f>
        <v>-500</v>
      </c>
      <c r="H425" s="154">
        <v>-500</v>
      </c>
    </row>
    <row r="426" spans="1:75" s="153" customFormat="1" x14ac:dyDescent="0.25">
      <c r="A426" s="61">
        <v>5524</v>
      </c>
      <c r="B426" s="12" t="s">
        <v>130</v>
      </c>
      <c r="C426" s="106">
        <v>-29120</v>
      </c>
      <c r="D426" s="106">
        <v>0</v>
      </c>
      <c r="E426" s="50">
        <v>-35321</v>
      </c>
      <c r="F426" s="33">
        <v>0</v>
      </c>
      <c r="G426" s="33">
        <f>'[1]Haljala eelarve'!L298</f>
        <v>-25000</v>
      </c>
      <c r="H426" s="154">
        <v>-25000</v>
      </c>
    </row>
    <row r="427" spans="1:75" s="153" customFormat="1" x14ac:dyDescent="0.25">
      <c r="A427" s="53">
        <v>5525</v>
      </c>
      <c r="B427" s="12" t="s">
        <v>126</v>
      </c>
      <c r="C427" s="106">
        <v>-24587</v>
      </c>
      <c r="D427" s="106">
        <v>0</v>
      </c>
      <c r="E427" s="50">
        <v>-22518</v>
      </c>
      <c r="F427" s="33">
        <v>0</v>
      </c>
      <c r="G427" s="33">
        <f>'[1]Haljala eelarve'!L301</f>
        <v>-20000</v>
      </c>
      <c r="H427" s="154">
        <v>-20000</v>
      </c>
    </row>
    <row r="428" spans="1:75" s="153" customFormat="1" x14ac:dyDescent="0.25">
      <c r="A428" s="53">
        <v>5539</v>
      </c>
      <c r="B428" s="12" t="s">
        <v>179</v>
      </c>
      <c r="C428" s="106">
        <v>-1985</v>
      </c>
      <c r="D428" s="106">
        <v>0</v>
      </c>
      <c r="E428" s="50">
        <v>0</v>
      </c>
      <c r="F428" s="33">
        <v>0</v>
      </c>
      <c r="G428" s="33">
        <v>0</v>
      </c>
      <c r="H428" s="154">
        <v>0</v>
      </c>
    </row>
    <row r="429" spans="1:75" x14ac:dyDescent="0.25">
      <c r="A429" s="55" t="s">
        <v>193</v>
      </c>
      <c r="B429" s="55" t="s">
        <v>194</v>
      </c>
      <c r="C429" s="56">
        <f t="shared" ref="C429:E429" si="85">SUM(C431:C447)</f>
        <v>0</v>
      </c>
      <c r="D429" s="56">
        <f t="shared" si="85"/>
        <v>-400437</v>
      </c>
      <c r="E429" s="56">
        <f t="shared" si="85"/>
        <v>0</v>
      </c>
      <c r="F429" s="56">
        <f>SUM(F430:F447)</f>
        <v>-427467</v>
      </c>
      <c r="G429" s="56">
        <f>SUM(G431:G447)</f>
        <v>-522737</v>
      </c>
      <c r="H429" s="56">
        <f>SUM(H431:H447)</f>
        <v>-522737</v>
      </c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  <c r="AW429" s="126"/>
      <c r="AX429" s="126"/>
      <c r="AY429" s="126"/>
      <c r="AZ429" s="126"/>
      <c r="BA429" s="126"/>
      <c r="BB429" s="126"/>
      <c r="BC429" s="126"/>
      <c r="BD429" s="126"/>
      <c r="BE429" s="126"/>
      <c r="BF429" s="126"/>
      <c r="BG429" s="126"/>
      <c r="BH429" s="126"/>
      <c r="BI429" s="126"/>
      <c r="BJ429" s="126"/>
      <c r="BK429" s="126"/>
      <c r="BL429" s="126"/>
      <c r="BM429" s="126"/>
      <c r="BN429" s="126"/>
      <c r="BO429" s="126"/>
      <c r="BP429" s="126"/>
      <c r="BQ429" s="126"/>
      <c r="BR429" s="126"/>
      <c r="BS429" s="126"/>
      <c r="BT429" s="126"/>
      <c r="BU429" s="126"/>
      <c r="BV429" s="126"/>
      <c r="BW429" s="126"/>
    </row>
    <row r="430" spans="1:75" s="129" customFormat="1" ht="15" customHeight="1" x14ac:dyDescent="0.25">
      <c r="A430" s="49">
        <v>4500</v>
      </c>
      <c r="B430" s="12" t="s">
        <v>92</v>
      </c>
      <c r="C430" s="50">
        <v>0</v>
      </c>
      <c r="D430" s="50">
        <v>0</v>
      </c>
      <c r="E430" s="50">
        <v>0</v>
      </c>
      <c r="F430" s="50">
        <v>-1428</v>
      </c>
      <c r="G430" s="50">
        <v>0</v>
      </c>
      <c r="H430" s="154">
        <v>0</v>
      </c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  <c r="BI430" s="150"/>
      <c r="BJ430" s="150"/>
      <c r="BK430" s="150"/>
      <c r="BL430" s="150"/>
      <c r="BM430" s="150"/>
      <c r="BN430" s="150"/>
      <c r="BO430" s="150"/>
      <c r="BP430" s="150"/>
      <c r="BQ430" s="150"/>
      <c r="BR430" s="150"/>
      <c r="BS430" s="150"/>
      <c r="BT430" s="150"/>
      <c r="BU430" s="150"/>
      <c r="BV430" s="150"/>
      <c r="BW430" s="150"/>
    </row>
    <row r="431" spans="1:75" s="153" customFormat="1" x14ac:dyDescent="0.25">
      <c r="A431" s="12">
        <v>5002</v>
      </c>
      <c r="B431" s="12" t="s">
        <v>117</v>
      </c>
      <c r="C431" s="106">
        <v>0</v>
      </c>
      <c r="D431" s="33">
        <v>-227927</v>
      </c>
      <c r="E431" s="50">
        <v>0</v>
      </c>
      <c r="F431" s="33">
        <v>-248666</v>
      </c>
      <c r="G431" s="33">
        <f>'[1]TEGEVUSALA KULUD'!E262</f>
        <v>-274880</v>
      </c>
      <c r="H431" s="154">
        <v>-274880</v>
      </c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  <c r="BI431" s="150"/>
      <c r="BJ431" s="150"/>
      <c r="BK431" s="150"/>
      <c r="BL431" s="150"/>
      <c r="BM431" s="150"/>
      <c r="BN431" s="150"/>
      <c r="BO431" s="150"/>
      <c r="BP431" s="150"/>
      <c r="BQ431" s="150"/>
      <c r="BR431" s="150"/>
      <c r="BS431" s="150"/>
      <c r="BT431" s="150"/>
      <c r="BU431" s="150"/>
      <c r="BV431" s="150"/>
      <c r="BW431" s="150"/>
    </row>
    <row r="432" spans="1:75" s="153" customFormat="1" x14ac:dyDescent="0.25">
      <c r="A432" s="12">
        <v>5005</v>
      </c>
      <c r="B432" s="12" t="s">
        <v>58</v>
      </c>
      <c r="C432" s="106">
        <v>0</v>
      </c>
      <c r="D432" s="33">
        <v>-3446</v>
      </c>
      <c r="E432" s="50">
        <v>0</v>
      </c>
      <c r="F432" s="33">
        <v>-2921</v>
      </c>
      <c r="G432" s="33">
        <f>'[1]TEGEVUSALA KULUD'!E263</f>
        <v>-4900</v>
      </c>
      <c r="H432" s="154">
        <v>-4900</v>
      </c>
    </row>
    <row r="433" spans="1:8" s="153" customFormat="1" x14ac:dyDescent="0.25">
      <c r="A433" s="12">
        <v>5008</v>
      </c>
      <c r="B433" s="12" t="s">
        <v>195</v>
      </c>
      <c r="C433" s="106">
        <v>0</v>
      </c>
      <c r="D433" s="33">
        <v>0</v>
      </c>
      <c r="E433" s="50">
        <v>0</v>
      </c>
      <c r="F433" s="33">
        <v>-67</v>
      </c>
      <c r="G433" s="33">
        <f>'[1]TEGEVUSALA KULUD'!E264</f>
        <v>-5498</v>
      </c>
      <c r="H433" s="154">
        <v>-5498</v>
      </c>
    </row>
    <row r="434" spans="1:8" s="153" customFormat="1" x14ac:dyDescent="0.25">
      <c r="A434" s="12">
        <v>506</v>
      </c>
      <c r="B434" s="12" t="s">
        <v>50</v>
      </c>
      <c r="C434" s="106">
        <v>0</v>
      </c>
      <c r="D434" s="33">
        <v>-77155</v>
      </c>
      <c r="E434" s="50">
        <v>0</v>
      </c>
      <c r="F434" s="33">
        <v>-84265</v>
      </c>
      <c r="G434" s="33">
        <f>'[1]TEGEVUSALA KULUD'!E265</f>
        <v>-96424</v>
      </c>
      <c r="H434" s="154">
        <v>-96424</v>
      </c>
    </row>
    <row r="435" spans="1:8" s="153" customFormat="1" x14ac:dyDescent="0.25">
      <c r="A435" s="12">
        <v>5500</v>
      </c>
      <c r="B435" s="12" t="s">
        <v>51</v>
      </c>
      <c r="C435" s="106">
        <v>0</v>
      </c>
      <c r="D435" s="33">
        <v>-5328</v>
      </c>
      <c r="E435" s="50">
        <v>0</v>
      </c>
      <c r="F435" s="33">
        <v>-5974</v>
      </c>
      <c r="G435" s="33">
        <f>'[1]TEGEVUSALA KULUD'!E266</f>
        <v>-4500</v>
      </c>
      <c r="H435" s="154">
        <v>-4500</v>
      </c>
    </row>
    <row r="436" spans="1:8" s="153" customFormat="1" x14ac:dyDescent="0.25">
      <c r="A436" s="12">
        <v>5503</v>
      </c>
      <c r="B436" s="12" t="s">
        <v>60</v>
      </c>
      <c r="C436" s="106">
        <v>0</v>
      </c>
      <c r="D436" s="33">
        <v>0</v>
      </c>
      <c r="E436" s="50">
        <v>0</v>
      </c>
      <c r="F436" s="33">
        <v>-57</v>
      </c>
      <c r="G436" s="33"/>
      <c r="H436" s="154">
        <v>0</v>
      </c>
    </row>
    <row r="437" spans="1:8" s="153" customFormat="1" x14ac:dyDescent="0.25">
      <c r="A437" s="12">
        <v>5504</v>
      </c>
      <c r="B437" s="12" t="s">
        <v>52</v>
      </c>
      <c r="C437" s="106">
        <v>0</v>
      </c>
      <c r="D437" s="33">
        <v>-1702</v>
      </c>
      <c r="E437" s="50">
        <v>0</v>
      </c>
      <c r="F437" s="33">
        <v>-2143</v>
      </c>
      <c r="G437" s="33">
        <f>'[1]TEGEVUSALA KULUD'!E267</f>
        <v>-3500</v>
      </c>
      <c r="H437" s="154">
        <v>-3500</v>
      </c>
    </row>
    <row r="438" spans="1:8" s="153" customFormat="1" x14ac:dyDescent="0.25">
      <c r="A438" s="12">
        <v>5511</v>
      </c>
      <c r="B438" s="12" t="s">
        <v>61</v>
      </c>
      <c r="C438" s="106">
        <v>0</v>
      </c>
      <c r="D438" s="33">
        <v>-38460</v>
      </c>
      <c r="E438" s="50">
        <v>0</v>
      </c>
      <c r="F438" s="33">
        <v>-35719</v>
      </c>
      <c r="G438" s="33">
        <f>'[1]TEGEVUSALA KULUD'!E268</f>
        <v>-86765</v>
      </c>
      <c r="H438" s="154">
        <v>-86765</v>
      </c>
    </row>
    <row r="439" spans="1:8" s="153" customFormat="1" x14ac:dyDescent="0.25">
      <c r="A439" s="12">
        <v>5513</v>
      </c>
      <c r="B439" s="12" t="s">
        <v>53</v>
      </c>
      <c r="C439" s="106">
        <v>0</v>
      </c>
      <c r="D439" s="33">
        <v>-6440</v>
      </c>
      <c r="E439" s="50">
        <v>0</v>
      </c>
      <c r="F439" s="33">
        <v>-8625</v>
      </c>
      <c r="G439" s="33">
        <f>'[1]TEGEVUSALA KULUD'!E269</f>
        <v>-6500</v>
      </c>
      <c r="H439" s="154">
        <v>-6500</v>
      </c>
    </row>
    <row r="440" spans="1:8" s="153" customFormat="1" x14ac:dyDescent="0.25">
      <c r="A440" s="12">
        <v>5514</v>
      </c>
      <c r="B440" s="12" t="s">
        <v>62</v>
      </c>
      <c r="C440" s="106">
        <v>0</v>
      </c>
      <c r="D440" s="33">
        <v>-4962</v>
      </c>
      <c r="E440" s="50">
        <v>0</v>
      </c>
      <c r="F440" s="33">
        <v>-8301</v>
      </c>
      <c r="G440" s="33">
        <f>'[1]TEGEVUSALA KULUD'!E270</f>
        <v>-7000</v>
      </c>
      <c r="H440" s="154">
        <v>-7000</v>
      </c>
    </row>
    <row r="441" spans="1:8" s="153" customFormat="1" x14ac:dyDescent="0.25">
      <c r="A441" s="12">
        <v>5515</v>
      </c>
      <c r="B441" s="12" t="s">
        <v>63</v>
      </c>
      <c r="C441" s="106">
        <v>0</v>
      </c>
      <c r="D441" s="33">
        <v>-5078</v>
      </c>
      <c r="E441" s="50">
        <v>0</v>
      </c>
      <c r="F441" s="33">
        <v>-11120</v>
      </c>
      <c r="G441" s="33">
        <f>'[1]TEGEVUSALA KULUD'!E271</f>
        <v>-10000</v>
      </c>
      <c r="H441" s="154">
        <v>-10000</v>
      </c>
    </row>
    <row r="442" spans="1:8" s="153" customFormat="1" x14ac:dyDescent="0.25">
      <c r="A442" s="12">
        <v>5521</v>
      </c>
      <c r="B442" s="12" t="s">
        <v>81</v>
      </c>
      <c r="C442" s="106">
        <v>0</v>
      </c>
      <c r="D442" s="33">
        <v>-15869</v>
      </c>
      <c r="E442" s="50">
        <v>0</v>
      </c>
      <c r="F442" s="33">
        <v>-3464</v>
      </c>
      <c r="G442" s="33">
        <f>'[1]TEGEVUSALA KULUD'!E272</f>
        <v>-6000</v>
      </c>
      <c r="H442" s="154">
        <v>-6000</v>
      </c>
    </row>
    <row r="443" spans="1:8" s="153" customFormat="1" x14ac:dyDescent="0.25">
      <c r="A443" s="12">
        <v>5522</v>
      </c>
      <c r="B443" s="12" t="s">
        <v>64</v>
      </c>
      <c r="C443" s="106">
        <v>0</v>
      </c>
      <c r="D443" s="33">
        <v>-144</v>
      </c>
      <c r="E443" s="50">
        <v>0</v>
      </c>
      <c r="F443" s="33">
        <v>-110</v>
      </c>
      <c r="G443" s="33">
        <f>'[1]TEGEVUSALA KULUD'!E273</f>
        <v>-140</v>
      </c>
      <c r="H443" s="154">
        <v>-140</v>
      </c>
    </row>
    <row r="444" spans="1:8" s="153" customFormat="1" x14ac:dyDescent="0.25">
      <c r="A444" s="12">
        <v>5524</v>
      </c>
      <c r="B444" s="12" t="s">
        <v>130</v>
      </c>
      <c r="C444" s="106">
        <v>0</v>
      </c>
      <c r="D444" s="33">
        <v>-7100</v>
      </c>
      <c r="E444" s="50">
        <v>0</v>
      </c>
      <c r="F444" s="33">
        <v>-7635</v>
      </c>
      <c r="G444" s="33">
        <f>'[1]TEGEVUSALA KULUD'!E274</f>
        <v>-8030</v>
      </c>
      <c r="H444" s="154">
        <v>-8030</v>
      </c>
    </row>
    <row r="445" spans="1:8" s="153" customFormat="1" x14ac:dyDescent="0.25">
      <c r="A445" s="12">
        <v>5525</v>
      </c>
      <c r="B445" s="12" t="s">
        <v>126</v>
      </c>
      <c r="C445" s="106">
        <v>0</v>
      </c>
      <c r="D445" s="33">
        <v>-689</v>
      </c>
      <c r="E445" s="50">
        <v>0</v>
      </c>
      <c r="F445" s="33">
        <v>-452</v>
      </c>
      <c r="G445" s="33">
        <f>'[1]TEGEVUSALA KULUD'!E275</f>
        <v>-2500</v>
      </c>
      <c r="H445" s="154">
        <v>-2500</v>
      </c>
    </row>
    <row r="446" spans="1:8" s="153" customFormat="1" x14ac:dyDescent="0.25">
      <c r="A446" s="12">
        <v>5532</v>
      </c>
      <c r="B446" s="12" t="s">
        <v>85</v>
      </c>
      <c r="C446" s="106">
        <v>0</v>
      </c>
      <c r="D446" s="33">
        <v>0</v>
      </c>
      <c r="E446" s="50">
        <v>0</v>
      </c>
      <c r="F446" s="33">
        <v>-84</v>
      </c>
      <c r="G446" s="33">
        <f>'[1]TEGEVUSALA KULUD'!E276</f>
        <v>-300</v>
      </c>
      <c r="H446" s="154">
        <v>-300</v>
      </c>
    </row>
    <row r="447" spans="1:8" s="153" customFormat="1" x14ac:dyDescent="0.25">
      <c r="A447" s="12">
        <v>5540</v>
      </c>
      <c r="B447" s="12" t="s">
        <v>76</v>
      </c>
      <c r="C447" s="106">
        <v>0</v>
      </c>
      <c r="D447" s="33">
        <v>-6137</v>
      </c>
      <c r="E447" s="50">
        <v>0</v>
      </c>
      <c r="F447" s="33">
        <v>-6436</v>
      </c>
      <c r="G447" s="33">
        <f>'[1]TEGEVUSALA KULUD'!E277</f>
        <v>-5800</v>
      </c>
      <c r="H447" s="154">
        <v>-5800</v>
      </c>
    </row>
    <row r="448" spans="1:8" x14ac:dyDescent="0.25">
      <c r="A448" s="54" t="s">
        <v>196</v>
      </c>
      <c r="B448" s="55" t="s">
        <v>197</v>
      </c>
      <c r="C448" s="56">
        <f t="shared" ref="C448:D448" si="86">C449</f>
        <v>-33640</v>
      </c>
      <c r="D448" s="56">
        <f t="shared" si="86"/>
        <v>-96272</v>
      </c>
      <c r="E448" s="56">
        <f>E449</f>
        <v>-40912</v>
      </c>
      <c r="F448" s="56">
        <f t="shared" ref="F448:H448" si="87">F449</f>
        <v>-94636</v>
      </c>
      <c r="G448" s="56">
        <f t="shared" si="87"/>
        <v>-90000</v>
      </c>
      <c r="H448" s="56">
        <f t="shared" si="87"/>
        <v>-90000</v>
      </c>
    </row>
    <row r="449" spans="1:31" s="153" customFormat="1" x14ac:dyDescent="0.25">
      <c r="A449" s="53">
        <v>5524</v>
      </c>
      <c r="B449" s="12" t="s">
        <v>130</v>
      </c>
      <c r="C449" s="106">
        <v>-33640</v>
      </c>
      <c r="D449" s="106">
        <v>-96272</v>
      </c>
      <c r="E449" s="50">
        <v>-40912</v>
      </c>
      <c r="F449" s="33">
        <v>-94636</v>
      </c>
      <c r="G449" s="33">
        <f>'[1]Haljala eelarve'!L278+'[1]TEGEVUSALA KULUD'!H277</f>
        <v>-90000</v>
      </c>
      <c r="H449" s="154">
        <v>-90000</v>
      </c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  <c r="AE449" s="150"/>
    </row>
    <row r="450" spans="1:31" x14ac:dyDescent="0.25">
      <c r="A450" s="57" t="s">
        <v>198</v>
      </c>
      <c r="B450" s="58" t="s">
        <v>199</v>
      </c>
      <c r="C450" s="59">
        <f t="shared" ref="C450:D450" si="88">C452</f>
        <v>-8391</v>
      </c>
      <c r="D450" s="59">
        <f t="shared" si="88"/>
        <v>0</v>
      </c>
      <c r="E450" s="56">
        <f>SUM(E451:E452)</f>
        <v>-19767</v>
      </c>
      <c r="F450" s="59">
        <f>F452</f>
        <v>0</v>
      </c>
      <c r="G450" s="59">
        <f>G452</f>
        <v>-53000</v>
      </c>
      <c r="H450" s="59">
        <f>H452</f>
        <v>-53000</v>
      </c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s="129" customFormat="1" ht="15" customHeight="1" x14ac:dyDescent="0.25">
      <c r="A451" s="132" t="s">
        <v>160</v>
      </c>
      <c r="B451" s="49" t="s">
        <v>53</v>
      </c>
      <c r="C451" s="50">
        <v>0</v>
      </c>
      <c r="D451" s="50">
        <v>0</v>
      </c>
      <c r="E451" s="50">
        <v>-1343</v>
      </c>
      <c r="F451" s="50">
        <v>0</v>
      </c>
      <c r="G451" s="50">
        <v>0</v>
      </c>
      <c r="H451" s="154">
        <v>0</v>
      </c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  <c r="AE451" s="150"/>
    </row>
    <row r="452" spans="1:31" s="153" customFormat="1" x14ac:dyDescent="0.25">
      <c r="A452" s="53">
        <v>5524</v>
      </c>
      <c r="B452" s="12" t="s">
        <v>130</v>
      </c>
      <c r="C452" s="106">
        <v>-8391</v>
      </c>
      <c r="D452" s="106">
        <v>0</v>
      </c>
      <c r="E452" s="50">
        <v>-18424</v>
      </c>
      <c r="F452" s="33">
        <v>0</v>
      </c>
      <c r="G452" s="33">
        <f>'[1]Haljala eelarve'!L305+'[1]TEGEVUSALA KULUD'!H279</f>
        <v>-53000</v>
      </c>
      <c r="H452" s="154">
        <v>-53000</v>
      </c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  <c r="AE452" s="150"/>
    </row>
    <row r="453" spans="1:31" x14ac:dyDescent="0.25">
      <c r="A453" s="55" t="s">
        <v>200</v>
      </c>
      <c r="B453" s="55" t="s">
        <v>201</v>
      </c>
      <c r="C453" s="56">
        <f t="shared" ref="C453:D453" si="89">C454</f>
        <v>-66043</v>
      </c>
      <c r="D453" s="56">
        <f t="shared" si="89"/>
        <v>-73306</v>
      </c>
      <c r="E453" s="56">
        <f>E454</f>
        <v>-79567</v>
      </c>
      <c r="F453" s="56">
        <f t="shared" ref="F453:H453" si="90">F454</f>
        <v>-83602</v>
      </c>
      <c r="G453" s="56">
        <f t="shared" si="90"/>
        <v>-178800</v>
      </c>
      <c r="H453" s="56">
        <f t="shared" si="90"/>
        <v>-178800</v>
      </c>
    </row>
    <row r="454" spans="1:31" s="153" customFormat="1" x14ac:dyDescent="0.25">
      <c r="A454" s="12">
        <v>5540</v>
      </c>
      <c r="B454" s="12" t="s">
        <v>76</v>
      </c>
      <c r="C454" s="106">
        <v>-66043</v>
      </c>
      <c r="D454" s="106">
        <v>-73306</v>
      </c>
      <c r="E454" s="50">
        <v>-79567</v>
      </c>
      <c r="F454" s="33">
        <v>-83602</v>
      </c>
      <c r="G454" s="33">
        <f>'[1]Haljala eelarve'!L310+'[1]TEGEVUSALA KULUD'!E281</f>
        <v>-178800</v>
      </c>
      <c r="H454" s="154">
        <v>-178800</v>
      </c>
    </row>
    <row r="455" spans="1:31" x14ac:dyDescent="0.25">
      <c r="A455" s="55" t="s">
        <v>202</v>
      </c>
      <c r="B455" s="55" t="s">
        <v>203</v>
      </c>
      <c r="C455" s="56">
        <f t="shared" ref="C455:D455" si="91">C456</f>
        <v>-41857</v>
      </c>
      <c r="D455" s="56">
        <f t="shared" si="91"/>
        <v>-1404</v>
      </c>
      <c r="E455" s="56">
        <f>E456</f>
        <v>-54522</v>
      </c>
      <c r="F455" s="56">
        <f t="shared" ref="F455:H455" si="92">F456</f>
        <v>-12741</v>
      </c>
      <c r="G455" s="56">
        <f t="shared" si="92"/>
        <v>-52200</v>
      </c>
      <c r="H455" s="56">
        <f t="shared" si="92"/>
        <v>-52200</v>
      </c>
    </row>
    <row r="456" spans="1:31" s="153" customFormat="1" x14ac:dyDescent="0.25">
      <c r="A456" s="12">
        <v>5521</v>
      </c>
      <c r="B456" s="12" t="s">
        <v>81</v>
      </c>
      <c r="C456" s="106">
        <v>-41857</v>
      </c>
      <c r="D456" s="106">
        <v>-1404</v>
      </c>
      <c r="E456" s="50">
        <v>-54522</v>
      </c>
      <c r="F456" s="33">
        <v>-12741</v>
      </c>
      <c r="G456" s="33">
        <f>'[1]Haljala eelarve'!L313+'[1]TEGEVUSALA KULUD'!E283</f>
        <v>-52200</v>
      </c>
      <c r="H456" s="154">
        <v>-52200</v>
      </c>
    </row>
    <row r="457" spans="1:31" x14ac:dyDescent="0.25">
      <c r="A457" s="62" t="s">
        <v>204</v>
      </c>
      <c r="B457" s="63" t="s">
        <v>205</v>
      </c>
      <c r="C457" s="64">
        <f>SUM(C458+C465+C467+C478+C488+C492+C495+C497+C499+C501+C503+C506)</f>
        <v>-138922</v>
      </c>
      <c r="D457" s="64">
        <f t="shared" ref="D457:F457" si="93">SUM(D458+D465+D467+D478+D488+D492+D495+D497+D499+D501+D503+D506)</f>
        <v>-94604</v>
      </c>
      <c r="E457" s="64">
        <f t="shared" si="93"/>
        <v>-176741</v>
      </c>
      <c r="F457" s="64">
        <f t="shared" si="93"/>
        <v>-100310</v>
      </c>
      <c r="G457" s="64">
        <f>SUM(G458+G465+G467+G478+G488+G492+G495+G497+G499+G501+G503+G506)</f>
        <v>-304892</v>
      </c>
      <c r="H457" s="64">
        <f>SUM(H458+H465+H467+H478+H488+H492+H495+H497+H499+H501+H503+H506)</f>
        <v>-304892</v>
      </c>
    </row>
    <row r="458" spans="1:31" x14ac:dyDescent="0.25">
      <c r="A458" s="63" t="s">
        <v>206</v>
      </c>
      <c r="B458" s="63" t="s">
        <v>207</v>
      </c>
      <c r="C458" s="64">
        <f t="shared" ref="C458:D458" si="94">SUM(C459:C463)</f>
        <v>-9350</v>
      </c>
      <c r="D458" s="64">
        <f t="shared" si="94"/>
        <v>-31109</v>
      </c>
      <c r="E458" s="64">
        <f>SUM(E459:E464)</f>
        <v>-11677</v>
      </c>
      <c r="F458" s="64">
        <f>SUM(F459:F464)</f>
        <v>-35211</v>
      </c>
      <c r="G458" s="64">
        <f t="shared" ref="G458:H458" si="95">SUM(G459:G463)</f>
        <v>-44700</v>
      </c>
      <c r="H458" s="64">
        <f t="shared" si="95"/>
        <v>-44700</v>
      </c>
    </row>
    <row r="459" spans="1:31" x14ac:dyDescent="0.25">
      <c r="A459" s="12">
        <v>4133</v>
      </c>
      <c r="B459" s="12" t="s">
        <v>208</v>
      </c>
      <c r="C459" s="106">
        <v>-3500</v>
      </c>
      <c r="D459" s="33">
        <v>-9551</v>
      </c>
      <c r="E459" s="50">
        <v>-3370</v>
      </c>
      <c r="F459" s="33">
        <v>-9711</v>
      </c>
      <c r="G459" s="33">
        <f>'[1]Haljala eelarve'!L317+'[1]TEGEVUSALA KULUD'!E286</f>
        <v>-14100</v>
      </c>
      <c r="H459" s="33">
        <v>-14100</v>
      </c>
    </row>
    <row r="460" spans="1:31" x14ac:dyDescent="0.25">
      <c r="A460" s="12">
        <v>4137</v>
      </c>
      <c r="B460" s="12" t="s">
        <v>209</v>
      </c>
      <c r="C460" s="106">
        <v>-5850</v>
      </c>
      <c r="D460" s="33">
        <v>-1743</v>
      </c>
      <c r="E460" s="50">
        <v>-8307</v>
      </c>
      <c r="F460" s="33">
        <v>-1689</v>
      </c>
      <c r="G460" s="33">
        <f>'[1]Haljala eelarve'!L318+'[1]TEGEVUSALA KULUD'!E287</f>
        <v>-8200</v>
      </c>
      <c r="H460" s="33">
        <v>-8200</v>
      </c>
    </row>
    <row r="461" spans="1:31" x14ac:dyDescent="0.25">
      <c r="A461" s="12">
        <v>4138</v>
      </c>
      <c r="B461" s="12" t="s">
        <v>210</v>
      </c>
      <c r="C461" s="106">
        <v>0</v>
      </c>
      <c r="D461" s="33">
        <v>-8</v>
      </c>
      <c r="E461" s="50">
        <v>0</v>
      </c>
      <c r="F461" s="33">
        <v>0</v>
      </c>
      <c r="G461" s="33">
        <f>'[1]TEGEVUSALA KULUD'!E288</f>
        <v>0</v>
      </c>
      <c r="H461" s="33">
        <v>0</v>
      </c>
    </row>
    <row r="462" spans="1:31" x14ac:dyDescent="0.25">
      <c r="A462" s="12">
        <v>4500</v>
      </c>
      <c r="B462" s="12" t="s">
        <v>97</v>
      </c>
      <c r="C462" s="106">
        <v>0</v>
      </c>
      <c r="D462" s="33">
        <v>-384</v>
      </c>
      <c r="E462" s="50">
        <v>0</v>
      </c>
      <c r="F462" s="33">
        <v>-384</v>
      </c>
      <c r="G462" s="33">
        <f>'[1]TEGEVUSALA KULUD'!E289</f>
        <v>-400</v>
      </c>
      <c r="H462" s="33">
        <v>-400</v>
      </c>
    </row>
    <row r="463" spans="1:31" x14ac:dyDescent="0.25">
      <c r="A463" s="12">
        <v>5526</v>
      </c>
      <c r="B463" s="12" t="s">
        <v>211</v>
      </c>
      <c r="C463" s="106">
        <v>0</v>
      </c>
      <c r="D463" s="33">
        <v>-19423</v>
      </c>
      <c r="E463" s="50">
        <v>0</v>
      </c>
      <c r="F463" s="33">
        <v>-23417</v>
      </c>
      <c r="G463" s="33">
        <f>'[1]TEGEVUSALA KULUD'!E290</f>
        <v>-22000</v>
      </c>
      <c r="H463" s="33">
        <v>-22000</v>
      </c>
    </row>
    <row r="464" spans="1:31" x14ac:dyDescent="0.25">
      <c r="A464" s="12">
        <v>6010</v>
      </c>
      <c r="B464" s="12" t="s">
        <v>10</v>
      </c>
      <c r="C464" s="106">
        <v>0</v>
      </c>
      <c r="D464" s="33">
        <v>0</v>
      </c>
      <c r="E464" s="50">
        <v>0</v>
      </c>
      <c r="F464" s="33">
        <v>-10</v>
      </c>
      <c r="G464" s="33">
        <v>0</v>
      </c>
      <c r="H464" s="33">
        <v>0</v>
      </c>
    </row>
    <row r="465" spans="1:8" x14ac:dyDescent="0.25">
      <c r="A465" s="65">
        <v>10200</v>
      </c>
      <c r="B465" s="63" t="s">
        <v>212</v>
      </c>
      <c r="C465" s="64">
        <f t="shared" ref="C465:D465" si="96">C466</f>
        <v>-15948</v>
      </c>
      <c r="D465" s="64">
        <f t="shared" si="96"/>
        <v>0</v>
      </c>
      <c r="E465" s="64">
        <f>E466</f>
        <v>-13401</v>
      </c>
      <c r="F465" s="64">
        <f t="shared" ref="F465:H465" si="97">F466</f>
        <v>0</v>
      </c>
      <c r="G465" s="64">
        <f t="shared" si="97"/>
        <v>-20000</v>
      </c>
      <c r="H465" s="64">
        <f t="shared" si="97"/>
        <v>-20000</v>
      </c>
    </row>
    <row r="466" spans="1:8" s="153" customFormat="1" x14ac:dyDescent="0.25">
      <c r="A466" s="12">
        <v>5526</v>
      </c>
      <c r="B466" s="12" t="s">
        <v>211</v>
      </c>
      <c r="C466" s="106">
        <v>-15948</v>
      </c>
      <c r="D466" s="106"/>
      <c r="E466" s="50">
        <v>-13401</v>
      </c>
      <c r="F466" s="33">
        <v>0</v>
      </c>
      <c r="G466" s="33">
        <v>-20000</v>
      </c>
      <c r="H466" s="154">
        <v>-20000</v>
      </c>
    </row>
    <row r="467" spans="1:8" x14ac:dyDescent="0.25">
      <c r="A467" s="63" t="s">
        <v>213</v>
      </c>
      <c r="B467" s="63" t="s">
        <v>298</v>
      </c>
      <c r="C467" s="64">
        <f t="shared" ref="C467:D467" si="98">SUM(C468:C477)</f>
        <v>-24264</v>
      </c>
      <c r="D467" s="64">
        <f t="shared" si="98"/>
        <v>-30664</v>
      </c>
      <c r="E467" s="64">
        <f>SUM(E468:E477)</f>
        <v>-29363</v>
      </c>
      <c r="F467" s="64">
        <f>SUM(F468:F477)</f>
        <v>-38220</v>
      </c>
      <c r="G467" s="64">
        <f>SUM(G468:G477)</f>
        <v>-77681</v>
      </c>
      <c r="H467" s="64">
        <f>SUM(H468:H477)</f>
        <v>-77681</v>
      </c>
    </row>
    <row r="468" spans="1:8" s="153" customFormat="1" x14ac:dyDescent="0.25">
      <c r="A468" s="12">
        <v>4138</v>
      </c>
      <c r="B468" s="12" t="s">
        <v>210</v>
      </c>
      <c r="C468" s="106">
        <v>0</v>
      </c>
      <c r="D468" s="33">
        <v>-16099</v>
      </c>
      <c r="E468" s="50">
        <v>0</v>
      </c>
      <c r="F468" s="33">
        <v>-13877</v>
      </c>
      <c r="G468" s="33">
        <f>'[1]TEGEVUSALA KULUD'!E292</f>
        <v>-16700</v>
      </c>
      <c r="H468" s="154">
        <v>-16700</v>
      </c>
    </row>
    <row r="469" spans="1:8" s="153" customFormat="1" x14ac:dyDescent="0.25">
      <c r="A469" s="12">
        <v>4500</v>
      </c>
      <c r="B469" s="12" t="s">
        <v>97</v>
      </c>
      <c r="C469" s="106">
        <v>0</v>
      </c>
      <c r="D469" s="33">
        <v>-2560</v>
      </c>
      <c r="E469" s="50">
        <v>0</v>
      </c>
      <c r="F469" s="33">
        <v>-2615</v>
      </c>
      <c r="G469" s="33">
        <v>-6545</v>
      </c>
      <c r="H469" s="154">
        <v>-6545</v>
      </c>
    </row>
    <row r="470" spans="1:8" s="153" customFormat="1" x14ac:dyDescent="0.25">
      <c r="A470" s="12">
        <v>5002</v>
      </c>
      <c r="B470" s="12" t="s">
        <v>117</v>
      </c>
      <c r="C470" s="106">
        <v>-7697</v>
      </c>
      <c r="D470" s="33">
        <v>-1200</v>
      </c>
      <c r="E470" s="50">
        <v>-8777</v>
      </c>
      <c r="F470" s="33">
        <v>-5031</v>
      </c>
      <c r="G470" s="33">
        <f>'[1]Haljala eelarve'!L324+'[1]TEGEVUSALA KULUD'!E294</f>
        <v>-17300</v>
      </c>
      <c r="H470" s="154">
        <v>-17300</v>
      </c>
    </row>
    <row r="471" spans="1:8" s="153" customFormat="1" x14ac:dyDescent="0.25">
      <c r="A471" s="12">
        <v>5005</v>
      </c>
      <c r="B471" s="12" t="s">
        <v>58</v>
      </c>
      <c r="C471" s="106">
        <v>-6871</v>
      </c>
      <c r="D471" s="33">
        <v>0</v>
      </c>
      <c r="E471" s="50">
        <v>-7711</v>
      </c>
      <c r="F471" s="33">
        <v>0</v>
      </c>
      <c r="G471" s="33">
        <f>'[1]Haljala eelarve'!L325</f>
        <v>-7420</v>
      </c>
      <c r="H471" s="154">
        <v>-7420</v>
      </c>
    </row>
    <row r="472" spans="1:8" s="153" customFormat="1" x14ac:dyDescent="0.25">
      <c r="A472" s="12">
        <v>506</v>
      </c>
      <c r="B472" s="12" t="s">
        <v>50</v>
      </c>
      <c r="C472" s="106">
        <v>-5254</v>
      </c>
      <c r="D472" s="33">
        <v>-389</v>
      </c>
      <c r="E472" s="50">
        <v>-5085</v>
      </c>
      <c r="F472" s="33">
        <v>-1553</v>
      </c>
      <c r="G472" s="33">
        <v>-8356</v>
      </c>
      <c r="H472" s="154">
        <v>-8356</v>
      </c>
    </row>
    <row r="473" spans="1:8" s="153" customFormat="1" x14ac:dyDescent="0.25">
      <c r="A473" s="12">
        <v>5500</v>
      </c>
      <c r="B473" s="12" t="s">
        <v>51</v>
      </c>
      <c r="C473" s="106">
        <v>-685</v>
      </c>
      <c r="D473" s="33">
        <v>0</v>
      </c>
      <c r="E473" s="50">
        <v>-938</v>
      </c>
      <c r="F473" s="33">
        <v>0</v>
      </c>
      <c r="G473" s="33">
        <f>'[1]Haljala eelarve'!L328</f>
        <v>-800</v>
      </c>
      <c r="H473" s="154">
        <v>-800</v>
      </c>
    </row>
    <row r="474" spans="1:8" s="153" customFormat="1" x14ac:dyDescent="0.25">
      <c r="A474" s="12">
        <v>5511</v>
      </c>
      <c r="B474" s="12" t="s">
        <v>61</v>
      </c>
      <c r="C474" s="106">
        <v>-272</v>
      </c>
      <c r="D474" s="33">
        <v>0</v>
      </c>
      <c r="E474" s="50">
        <v>0</v>
      </c>
      <c r="F474" s="33">
        <v>0</v>
      </c>
      <c r="G474" s="33">
        <v>0</v>
      </c>
      <c r="H474" s="154">
        <v>0</v>
      </c>
    </row>
    <row r="475" spans="1:8" s="153" customFormat="1" x14ac:dyDescent="0.25">
      <c r="A475" s="12">
        <v>5513</v>
      </c>
      <c r="B475" s="12" t="s">
        <v>53</v>
      </c>
      <c r="C475" s="106">
        <v>0</v>
      </c>
      <c r="D475" s="106">
        <v>-498</v>
      </c>
      <c r="E475" s="50">
        <v>0</v>
      </c>
      <c r="F475" s="33">
        <v>-1170</v>
      </c>
      <c r="G475" s="33">
        <f>'[1]TEGEVUSALA KULUD'!E297</f>
        <v>-2060</v>
      </c>
      <c r="H475" s="154">
        <v>-2060</v>
      </c>
    </row>
    <row r="476" spans="1:8" s="153" customFormat="1" x14ac:dyDescent="0.25">
      <c r="A476" s="12">
        <v>5525</v>
      </c>
      <c r="B476" s="12" t="s">
        <v>126</v>
      </c>
      <c r="C476" s="106">
        <v>-3485</v>
      </c>
      <c r="D476" s="106">
        <v>0</v>
      </c>
      <c r="E476" s="50">
        <v>-6852</v>
      </c>
      <c r="F476" s="33">
        <v>0</v>
      </c>
      <c r="G476" s="33">
        <f>'[1]Haljala eelarve'!L330</f>
        <v>-2500</v>
      </c>
      <c r="H476" s="154">
        <v>-2500</v>
      </c>
    </row>
    <row r="477" spans="1:8" s="153" customFormat="1" x14ac:dyDescent="0.25">
      <c r="A477" s="12">
        <v>5526</v>
      </c>
      <c r="B477" s="12" t="s">
        <v>211</v>
      </c>
      <c r="C477" s="106">
        <v>0</v>
      </c>
      <c r="D477" s="106">
        <v>-9918</v>
      </c>
      <c r="E477" s="50">
        <v>0</v>
      </c>
      <c r="F477" s="33">
        <v>-13974</v>
      </c>
      <c r="G477" s="33">
        <f>'[1]TEGEVUSALA KULUD'!E298</f>
        <v>-16000</v>
      </c>
      <c r="H477" s="154">
        <v>-16000</v>
      </c>
    </row>
    <row r="478" spans="1:8" x14ac:dyDescent="0.25">
      <c r="A478" s="63" t="s">
        <v>214</v>
      </c>
      <c r="B478" s="63" t="s">
        <v>215</v>
      </c>
      <c r="C478" s="64">
        <f t="shared" ref="C478:D478" si="99">SUM(C479:C487)</f>
        <v>-29616</v>
      </c>
      <c r="D478" s="64">
        <f t="shared" si="99"/>
        <v>-22966</v>
      </c>
      <c r="E478" s="64">
        <f>SUM(E479:E487)</f>
        <v>-66991</v>
      </c>
      <c r="F478" s="64">
        <f t="shared" ref="F478:H478" si="100">SUM(F479:F487)</f>
        <v>-19913</v>
      </c>
      <c r="G478" s="64">
        <f t="shared" si="100"/>
        <v>-87508</v>
      </c>
      <c r="H478" s="64">
        <f t="shared" si="100"/>
        <v>-87508</v>
      </c>
    </row>
    <row r="479" spans="1:8" s="153" customFormat="1" x14ac:dyDescent="0.25">
      <c r="A479" s="12">
        <v>4130</v>
      </c>
      <c r="B479" s="12" t="s">
        <v>216</v>
      </c>
      <c r="C479" s="106">
        <v>-11120</v>
      </c>
      <c r="D479" s="33">
        <v>-6355</v>
      </c>
      <c r="E479" s="50">
        <v>-8770</v>
      </c>
      <c r="F479" s="33">
        <v>-7950</v>
      </c>
      <c r="G479" s="33">
        <f>'[1]Haljala eelarve'!L333+'[1]TEGEVUSALA KULUD'!E300</f>
        <v>-29600</v>
      </c>
      <c r="H479" s="154">
        <v>-29600</v>
      </c>
    </row>
    <row r="480" spans="1:8" s="153" customFormat="1" x14ac:dyDescent="0.25">
      <c r="A480" s="12">
        <v>4134</v>
      </c>
      <c r="B480" s="12" t="s">
        <v>217</v>
      </c>
      <c r="C480" s="106">
        <v>-14763</v>
      </c>
      <c r="D480" s="33">
        <v>-5479</v>
      </c>
      <c r="E480" s="50">
        <v>-54578</v>
      </c>
      <c r="F480" s="33">
        <v>-4293</v>
      </c>
      <c r="G480" s="33">
        <f>'[1]Haljala eelarve'!L334</f>
        <v>-50000</v>
      </c>
      <c r="H480" s="154">
        <v>-50000</v>
      </c>
    </row>
    <row r="481" spans="1:8" s="153" customFormat="1" x14ac:dyDescent="0.25">
      <c r="A481" s="12">
        <v>4138</v>
      </c>
      <c r="B481" s="12" t="s">
        <v>210</v>
      </c>
      <c r="C481" s="106">
        <v>-3733</v>
      </c>
      <c r="D481" s="33">
        <v>-5562</v>
      </c>
      <c r="E481" s="50">
        <v>-3643</v>
      </c>
      <c r="F481" s="33">
        <v>-3732</v>
      </c>
      <c r="G481" s="33">
        <f>'[1]Haljala eelarve'!L335</f>
        <v>-2000</v>
      </c>
      <c r="H481" s="154">
        <v>-2000</v>
      </c>
    </row>
    <row r="482" spans="1:8" s="153" customFormat="1" x14ac:dyDescent="0.25">
      <c r="A482" s="12">
        <v>4500</v>
      </c>
      <c r="B482" s="12" t="s">
        <v>97</v>
      </c>
      <c r="C482" s="106">
        <v>0</v>
      </c>
      <c r="D482" s="33">
        <v>-300</v>
      </c>
      <c r="E482" s="50">
        <v>0</v>
      </c>
      <c r="F482" s="33">
        <v>-150</v>
      </c>
      <c r="G482" s="33">
        <f>'[1]TEGEVUSALA KULUD'!E303</f>
        <v>-500</v>
      </c>
      <c r="H482" s="154">
        <v>-500</v>
      </c>
    </row>
    <row r="483" spans="1:8" s="153" customFormat="1" x14ac:dyDescent="0.25">
      <c r="A483" s="12">
        <v>5005</v>
      </c>
      <c r="B483" s="12" t="s">
        <v>58</v>
      </c>
      <c r="C483" s="106">
        <v>0</v>
      </c>
      <c r="D483" s="33">
        <v>-865</v>
      </c>
      <c r="E483" s="50">
        <v>0</v>
      </c>
      <c r="F483" s="33">
        <v>-1276</v>
      </c>
      <c r="G483" s="33">
        <f>'[1]TEGEVUSALA KULUD'!E304</f>
        <v>-1800</v>
      </c>
      <c r="H483" s="154">
        <v>-1800</v>
      </c>
    </row>
    <row r="484" spans="1:8" s="153" customFormat="1" x14ac:dyDescent="0.25">
      <c r="A484" s="12">
        <v>506</v>
      </c>
      <c r="B484" s="12" t="s">
        <v>50</v>
      </c>
      <c r="C484" s="106">
        <v>0</v>
      </c>
      <c r="D484" s="33">
        <v>-304</v>
      </c>
      <c r="E484" s="50">
        <v>0</v>
      </c>
      <c r="F484" s="33">
        <v>-431</v>
      </c>
      <c r="G484" s="33">
        <f>'[1]TEGEVUSALA KULUD'!E305</f>
        <v>-608</v>
      </c>
      <c r="H484" s="154">
        <v>-608</v>
      </c>
    </row>
    <row r="485" spans="1:8" s="153" customFormat="1" x14ac:dyDescent="0.25">
      <c r="A485" s="12">
        <v>5500</v>
      </c>
      <c r="B485" s="12" t="s">
        <v>51</v>
      </c>
      <c r="C485" s="106">
        <v>0</v>
      </c>
      <c r="D485" s="33">
        <v>-12</v>
      </c>
      <c r="E485" s="50">
        <v>0</v>
      </c>
      <c r="F485" s="33">
        <v>0</v>
      </c>
      <c r="G485" s="33">
        <f>'[1]TEGEVUSALA KULUD'!E306</f>
        <v>0</v>
      </c>
      <c r="H485" s="154">
        <v>0</v>
      </c>
    </row>
    <row r="486" spans="1:8" s="153" customFormat="1" x14ac:dyDescent="0.25">
      <c r="A486" s="12">
        <v>5513</v>
      </c>
      <c r="B486" s="12" t="s">
        <v>53</v>
      </c>
      <c r="C486" s="106">
        <v>0</v>
      </c>
      <c r="D486" s="33">
        <v>0</v>
      </c>
      <c r="E486" s="50">
        <v>0</v>
      </c>
      <c r="F486" s="33">
        <v>-640</v>
      </c>
      <c r="G486" s="33">
        <f>'[1]TEGEVUSALA KULUD'!E307</f>
        <v>-1000</v>
      </c>
      <c r="H486" s="154">
        <v>-1000</v>
      </c>
    </row>
    <row r="487" spans="1:8" s="153" customFormat="1" x14ac:dyDescent="0.25">
      <c r="A487" s="12">
        <v>5526</v>
      </c>
      <c r="B487" s="12" t="s">
        <v>211</v>
      </c>
      <c r="C487" s="106">
        <v>0</v>
      </c>
      <c r="D487" s="33">
        <v>-4089</v>
      </c>
      <c r="E487" s="50">
        <v>0</v>
      </c>
      <c r="F487" s="33">
        <v>-1441</v>
      </c>
      <c r="G487" s="33">
        <f>'[1]TEGEVUSALA KULUD'!E308</f>
        <v>-2000</v>
      </c>
      <c r="H487" s="154">
        <v>-2000</v>
      </c>
    </row>
    <row r="488" spans="1:8" x14ac:dyDescent="0.25">
      <c r="A488" s="63" t="s">
        <v>218</v>
      </c>
      <c r="B488" s="63" t="s">
        <v>219</v>
      </c>
      <c r="C488" s="64">
        <f t="shared" ref="C488:D488" si="101">SUM(C489:C491)</f>
        <v>0</v>
      </c>
      <c r="D488" s="64">
        <f t="shared" si="101"/>
        <v>-1172</v>
      </c>
      <c r="E488" s="64">
        <f>SUM(E489:E491)</f>
        <v>0</v>
      </c>
      <c r="F488" s="64">
        <f t="shared" ref="F488:H488" si="102">SUM(F489:F491)</f>
        <v>-1209</v>
      </c>
      <c r="G488" s="64">
        <f t="shared" si="102"/>
        <v>-1803</v>
      </c>
      <c r="H488" s="64">
        <f t="shared" si="102"/>
        <v>-1803</v>
      </c>
    </row>
    <row r="489" spans="1:8" s="153" customFormat="1" x14ac:dyDescent="0.25">
      <c r="A489" s="12">
        <v>4132</v>
      </c>
      <c r="B489" s="12" t="s">
        <v>220</v>
      </c>
      <c r="C489" s="106">
        <v>0</v>
      </c>
      <c r="D489" s="33">
        <v>-777</v>
      </c>
      <c r="E489" s="50">
        <v>0</v>
      </c>
      <c r="F489" s="33">
        <v>-400</v>
      </c>
      <c r="G489" s="33">
        <f>'[1]TEGEVUSALA KULUD'!E310</f>
        <v>-1000</v>
      </c>
      <c r="H489" s="154">
        <v>-1000</v>
      </c>
    </row>
    <row r="490" spans="1:8" s="153" customFormat="1" x14ac:dyDescent="0.25">
      <c r="A490" s="12">
        <v>5005</v>
      </c>
      <c r="B490" s="12" t="s">
        <v>58</v>
      </c>
      <c r="C490" s="106">
        <v>0</v>
      </c>
      <c r="D490" s="33">
        <v>-271</v>
      </c>
      <c r="E490" s="50">
        <v>0</v>
      </c>
      <c r="F490" s="33">
        <v>-617</v>
      </c>
      <c r="G490" s="33">
        <f>'[1]TEGEVUSALA KULUD'!E311</f>
        <v>-600</v>
      </c>
      <c r="H490" s="154">
        <v>-600</v>
      </c>
    </row>
    <row r="491" spans="1:8" s="153" customFormat="1" x14ac:dyDescent="0.25">
      <c r="A491" s="12">
        <v>506</v>
      </c>
      <c r="B491" s="12" t="s">
        <v>50</v>
      </c>
      <c r="C491" s="106">
        <v>0</v>
      </c>
      <c r="D491" s="33">
        <v>-124</v>
      </c>
      <c r="E491" s="50">
        <v>0</v>
      </c>
      <c r="F491" s="33">
        <v>-192</v>
      </c>
      <c r="G491" s="33">
        <f>'[1]TEGEVUSALA KULUD'!E312</f>
        <v>-203</v>
      </c>
      <c r="H491" s="154">
        <v>-203</v>
      </c>
    </row>
    <row r="492" spans="1:8" x14ac:dyDescent="0.25">
      <c r="A492" s="63" t="s">
        <v>221</v>
      </c>
      <c r="B492" s="63" t="s">
        <v>222</v>
      </c>
      <c r="C492" s="64">
        <f t="shared" ref="C492:D492" si="103">SUM(C493:C494)</f>
        <v>0</v>
      </c>
      <c r="D492" s="64">
        <f t="shared" si="103"/>
        <v>-2371</v>
      </c>
      <c r="E492" s="64">
        <f>SUM(E493:E494)</f>
        <v>0</v>
      </c>
      <c r="F492" s="64">
        <f t="shared" ref="F492:H492" si="104">SUM(F493:F494)</f>
        <v>-1234</v>
      </c>
      <c r="G492" s="64">
        <f t="shared" si="104"/>
        <v>-3300</v>
      </c>
      <c r="H492" s="64">
        <f t="shared" si="104"/>
        <v>-3300</v>
      </c>
    </row>
    <row r="493" spans="1:8" s="153" customFormat="1" x14ac:dyDescent="0.25">
      <c r="A493" s="12">
        <v>5511</v>
      </c>
      <c r="B493" s="12" t="s">
        <v>61</v>
      </c>
      <c r="C493" s="106">
        <v>0</v>
      </c>
      <c r="D493" s="33">
        <v>-1238</v>
      </c>
      <c r="E493" s="50">
        <v>0</v>
      </c>
      <c r="F493" s="33">
        <v>-1234</v>
      </c>
      <c r="G493" s="33">
        <f>'[1]TEGEVUSALA KULUD'!E314</f>
        <v>-1380</v>
      </c>
      <c r="H493" s="154">
        <v>-1380</v>
      </c>
    </row>
    <row r="494" spans="1:8" s="153" customFormat="1" x14ac:dyDescent="0.25">
      <c r="A494" s="12">
        <v>5526</v>
      </c>
      <c r="B494" s="12" t="s">
        <v>211</v>
      </c>
      <c r="C494" s="106">
        <v>0</v>
      </c>
      <c r="D494" s="33">
        <v>-1133</v>
      </c>
      <c r="E494" s="50">
        <v>0</v>
      </c>
      <c r="F494" s="33">
        <v>0</v>
      </c>
      <c r="G494" s="33">
        <f>'[1]TEGEVUSALA KULUD'!E315</f>
        <v>-1920</v>
      </c>
      <c r="H494" s="154">
        <v>-1920</v>
      </c>
    </row>
    <row r="495" spans="1:8" x14ac:dyDescent="0.25">
      <c r="A495" s="63" t="s">
        <v>223</v>
      </c>
      <c r="B495" s="63" t="s">
        <v>224</v>
      </c>
      <c r="C495" s="64">
        <f t="shared" ref="C495:D495" si="105">C496</f>
        <v>-20134</v>
      </c>
      <c r="D495" s="64">
        <f t="shared" si="105"/>
        <v>-4989</v>
      </c>
      <c r="E495" s="64">
        <f>E496</f>
        <v>-11983</v>
      </c>
      <c r="F495" s="64">
        <f t="shared" ref="F495" si="106">F496</f>
        <v>-4009</v>
      </c>
      <c r="G495" s="64">
        <f>G496</f>
        <v>-44000</v>
      </c>
      <c r="H495" s="64">
        <f>H496</f>
        <v>-44000</v>
      </c>
    </row>
    <row r="496" spans="1:8" s="153" customFormat="1" x14ac:dyDescent="0.25">
      <c r="A496" s="12">
        <v>4131</v>
      </c>
      <c r="B496" s="12" t="s">
        <v>225</v>
      </c>
      <c r="C496" s="106">
        <v>-20134</v>
      </c>
      <c r="D496" s="33">
        <v>-4989</v>
      </c>
      <c r="E496" s="50">
        <v>-11983</v>
      </c>
      <c r="F496" s="33">
        <v>-4009</v>
      </c>
      <c r="G496" s="33">
        <f>'[1]TEGEVUSALA KULUD'!E317+'[1]Haljala eelarve'!L338+'[1]Haljala eelarve'!L341+'[1]Haljala eelarve'!L344+'[1]Haljala eelarve'!L347</f>
        <v>-44000</v>
      </c>
      <c r="H496" s="154">
        <v>-44000</v>
      </c>
    </row>
    <row r="497" spans="1:121" s="128" customFormat="1" ht="12.75" x14ac:dyDescent="0.2">
      <c r="A497" s="62" t="s">
        <v>299</v>
      </c>
      <c r="B497" s="63" t="s">
        <v>302</v>
      </c>
      <c r="C497" s="108">
        <f>C498</f>
        <v>-402</v>
      </c>
      <c r="D497" s="108">
        <f t="shared" ref="D497:H497" si="107">D498</f>
        <v>0</v>
      </c>
      <c r="E497" s="108">
        <f t="shared" si="107"/>
        <v>-711</v>
      </c>
      <c r="F497" s="108">
        <f t="shared" si="107"/>
        <v>0</v>
      </c>
      <c r="G497" s="108">
        <f t="shared" si="107"/>
        <v>0</v>
      </c>
      <c r="H497" s="108">
        <f t="shared" si="107"/>
        <v>0</v>
      </c>
    </row>
    <row r="498" spans="1:121" s="153" customFormat="1" x14ac:dyDescent="0.25">
      <c r="A498" s="12">
        <v>4131</v>
      </c>
      <c r="B498" s="12" t="s">
        <v>225</v>
      </c>
      <c r="C498" s="106">
        <v>-402</v>
      </c>
      <c r="D498" s="106">
        <v>0</v>
      </c>
      <c r="E498" s="50">
        <v>-711</v>
      </c>
      <c r="F498" s="33">
        <v>0</v>
      </c>
      <c r="G498" s="33">
        <v>0</v>
      </c>
      <c r="H498" s="154">
        <v>0</v>
      </c>
    </row>
    <row r="499" spans="1:121" s="128" customFormat="1" ht="12.75" x14ac:dyDescent="0.2">
      <c r="A499" s="62" t="s">
        <v>300</v>
      </c>
      <c r="B499" s="63" t="s">
        <v>303</v>
      </c>
      <c r="C499" s="108">
        <f>C500</f>
        <v>-2768</v>
      </c>
      <c r="D499" s="108">
        <f t="shared" ref="D499:H499" si="108">D500</f>
        <v>0</v>
      </c>
      <c r="E499" s="108">
        <f t="shared" si="108"/>
        <v>-3920</v>
      </c>
      <c r="F499" s="108">
        <f t="shared" si="108"/>
        <v>0</v>
      </c>
      <c r="G499" s="108">
        <f t="shared" si="108"/>
        <v>0</v>
      </c>
      <c r="H499" s="108">
        <f t="shared" si="108"/>
        <v>0</v>
      </c>
    </row>
    <row r="500" spans="1:121" s="153" customFormat="1" x14ac:dyDescent="0.25">
      <c r="A500" s="12">
        <v>4131</v>
      </c>
      <c r="B500" s="12" t="s">
        <v>225</v>
      </c>
      <c r="C500" s="106">
        <v>-2768</v>
      </c>
      <c r="D500" s="106">
        <v>0</v>
      </c>
      <c r="E500" s="50">
        <v>-3920</v>
      </c>
      <c r="F500" s="33">
        <v>0</v>
      </c>
      <c r="G500" s="33">
        <v>0</v>
      </c>
      <c r="H500" s="154">
        <v>0</v>
      </c>
    </row>
    <row r="501" spans="1:121" s="128" customFormat="1" ht="14.25" customHeight="1" x14ac:dyDescent="0.2">
      <c r="A501" s="62" t="s">
        <v>301</v>
      </c>
      <c r="B501" s="63" t="s">
        <v>304</v>
      </c>
      <c r="C501" s="108">
        <f>C502</f>
        <v>-13275</v>
      </c>
      <c r="D501" s="108">
        <f t="shared" ref="D501:H501" si="109">D502</f>
        <v>0</v>
      </c>
      <c r="E501" s="108">
        <f t="shared" si="109"/>
        <v>-12555</v>
      </c>
      <c r="F501" s="108">
        <f t="shared" si="109"/>
        <v>0</v>
      </c>
      <c r="G501" s="108">
        <f t="shared" si="109"/>
        <v>0</v>
      </c>
      <c r="H501" s="108">
        <f t="shared" si="109"/>
        <v>0</v>
      </c>
    </row>
    <row r="502" spans="1:121" s="153" customFormat="1" x14ac:dyDescent="0.25">
      <c r="A502" s="12">
        <v>4131</v>
      </c>
      <c r="B502" s="12" t="s">
        <v>225</v>
      </c>
      <c r="C502" s="106">
        <v>-13275</v>
      </c>
      <c r="D502" s="106">
        <v>0</v>
      </c>
      <c r="E502" s="50">
        <v>-12555</v>
      </c>
      <c r="F502" s="33">
        <v>0</v>
      </c>
      <c r="G502" s="33">
        <v>0</v>
      </c>
      <c r="H502" s="154">
        <v>0</v>
      </c>
    </row>
    <row r="503" spans="1:121" x14ac:dyDescent="0.25">
      <c r="A503" s="65">
        <v>10702</v>
      </c>
      <c r="B503" s="63" t="s">
        <v>226</v>
      </c>
      <c r="C503" s="64">
        <f>SUM(C504:C505)</f>
        <v>-23165</v>
      </c>
      <c r="D503" s="64">
        <f t="shared" ref="D503:H503" si="110">SUM(D504:D505)</f>
        <v>0</v>
      </c>
      <c r="E503" s="64">
        <f t="shared" si="110"/>
        <v>-23472</v>
      </c>
      <c r="F503" s="64">
        <f t="shared" si="110"/>
        <v>0</v>
      </c>
      <c r="G503" s="64">
        <f t="shared" si="110"/>
        <v>-25000</v>
      </c>
      <c r="H503" s="64">
        <f t="shared" si="110"/>
        <v>-25000</v>
      </c>
    </row>
    <row r="504" spans="1:121" s="153" customFormat="1" x14ac:dyDescent="0.25">
      <c r="A504" s="66">
        <v>4138</v>
      </c>
      <c r="B504" s="49" t="s">
        <v>210</v>
      </c>
      <c r="C504" s="107">
        <v>-21501</v>
      </c>
      <c r="D504" s="107">
        <v>0</v>
      </c>
      <c r="E504" s="50">
        <v>-21550</v>
      </c>
      <c r="F504" s="50">
        <v>0</v>
      </c>
      <c r="G504" s="50">
        <f>'[1]Haljala eelarve'!L350</f>
        <v>-23000</v>
      </c>
      <c r="H504" s="154">
        <v>-23000</v>
      </c>
    </row>
    <row r="505" spans="1:121" s="153" customFormat="1" x14ac:dyDescent="0.25">
      <c r="A505" s="67">
        <v>4500</v>
      </c>
      <c r="B505" s="12" t="s">
        <v>319</v>
      </c>
      <c r="C505" s="106">
        <v>-1664</v>
      </c>
      <c r="D505" s="106">
        <v>0</v>
      </c>
      <c r="E505" s="50">
        <v>-1922</v>
      </c>
      <c r="F505" s="33">
        <v>0</v>
      </c>
      <c r="G505" s="50">
        <f>'[1]Haljala eelarve'!L351</f>
        <v>-2000</v>
      </c>
      <c r="H505" s="154">
        <v>-2000</v>
      </c>
    </row>
    <row r="506" spans="1:121" x14ac:dyDescent="0.25">
      <c r="A506" s="63" t="s">
        <v>227</v>
      </c>
      <c r="B506" s="63" t="s">
        <v>228</v>
      </c>
      <c r="C506" s="64">
        <f>SUM(C507:C510)</f>
        <v>0</v>
      </c>
      <c r="D506" s="64">
        <f t="shared" ref="D506:H506" si="111">SUM(D507:D510)</f>
        <v>-1333</v>
      </c>
      <c r="E506" s="64">
        <f t="shared" si="111"/>
        <v>-2668</v>
      </c>
      <c r="F506" s="64">
        <f t="shared" si="111"/>
        <v>-514</v>
      </c>
      <c r="G506" s="64">
        <f t="shared" si="111"/>
        <v>-900</v>
      </c>
      <c r="H506" s="64">
        <f t="shared" si="111"/>
        <v>-900</v>
      </c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  <c r="AQ506" s="126"/>
      <c r="AR506" s="126"/>
      <c r="AS506" s="126"/>
      <c r="AT506" s="126"/>
      <c r="AU506" s="126"/>
      <c r="AV506" s="126"/>
      <c r="AW506" s="126"/>
      <c r="AX506" s="126"/>
      <c r="AY506" s="126"/>
      <c r="AZ506" s="126"/>
      <c r="BA506" s="126"/>
      <c r="BB506" s="126"/>
      <c r="BC506" s="126"/>
      <c r="BD506" s="126"/>
      <c r="BE506" s="126"/>
      <c r="BF506" s="126"/>
      <c r="BG506" s="126"/>
      <c r="BH506" s="126"/>
      <c r="BI506" s="126"/>
      <c r="BJ506" s="126"/>
      <c r="BK506" s="126"/>
      <c r="BL506" s="126"/>
      <c r="BM506" s="126"/>
      <c r="BN506" s="126"/>
      <c r="BO506" s="126"/>
      <c r="BP506" s="126"/>
      <c r="BQ506" s="126"/>
      <c r="BR506" s="126"/>
      <c r="BS506" s="126"/>
      <c r="BT506" s="126"/>
      <c r="BU506" s="126"/>
      <c r="BV506" s="126"/>
      <c r="BW506" s="126"/>
      <c r="BX506" s="126"/>
      <c r="BY506" s="126"/>
      <c r="BZ506" s="126"/>
      <c r="CA506" s="126"/>
      <c r="CB506" s="126"/>
      <c r="CC506" s="126"/>
      <c r="CD506" s="126"/>
      <c r="CE506" s="126"/>
      <c r="CF506" s="126"/>
      <c r="CG506" s="126"/>
      <c r="CH506" s="126"/>
      <c r="CI506" s="126"/>
      <c r="CJ506" s="126"/>
      <c r="CK506" s="126"/>
      <c r="CL506" s="126"/>
      <c r="CM506" s="126"/>
      <c r="CN506" s="126"/>
      <c r="CO506" s="126"/>
      <c r="CP506" s="126"/>
      <c r="CQ506" s="126"/>
      <c r="CR506" s="126"/>
      <c r="CS506" s="126"/>
      <c r="CT506" s="126"/>
      <c r="CU506" s="126"/>
      <c r="CV506" s="126"/>
      <c r="CW506" s="126"/>
      <c r="CX506" s="126"/>
      <c r="CY506" s="126"/>
      <c r="CZ506" s="126"/>
      <c r="DA506" s="126"/>
      <c r="DB506" s="126"/>
      <c r="DC506" s="126"/>
      <c r="DD506" s="126"/>
      <c r="DE506" s="126"/>
      <c r="DF506" s="126"/>
      <c r="DG506" s="126"/>
      <c r="DH506" s="126"/>
      <c r="DI506" s="126"/>
      <c r="DJ506" s="126"/>
      <c r="DK506" s="126"/>
      <c r="DL506" s="126"/>
      <c r="DM506" s="126"/>
      <c r="DN506" s="126"/>
      <c r="DO506" s="126"/>
      <c r="DP506" s="126"/>
      <c r="DQ506" s="126"/>
    </row>
    <row r="507" spans="1:121" s="129" customFormat="1" ht="15" customHeight="1" x14ac:dyDescent="0.25">
      <c r="A507" s="49">
        <v>5002</v>
      </c>
      <c r="B507" s="49" t="s">
        <v>57</v>
      </c>
      <c r="C507" s="50">
        <v>0</v>
      </c>
      <c r="D507" s="50">
        <v>0</v>
      </c>
      <c r="E507" s="50">
        <v>-1710</v>
      </c>
      <c r="F507" s="50">
        <v>0</v>
      </c>
      <c r="G507" s="50">
        <v>0</v>
      </c>
      <c r="H507" s="154">
        <v>0</v>
      </c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AU507" s="150"/>
      <c r="AV507" s="150"/>
      <c r="AW507" s="150"/>
      <c r="AX507" s="150"/>
      <c r="AY507" s="150"/>
      <c r="AZ507" s="150"/>
      <c r="BA507" s="150"/>
      <c r="BB507" s="150"/>
      <c r="BC507" s="150"/>
      <c r="BD507" s="150"/>
      <c r="BE507" s="150"/>
      <c r="BF507" s="150"/>
      <c r="BG507" s="150"/>
      <c r="BH507" s="150"/>
      <c r="BI507" s="150"/>
      <c r="BJ507" s="150"/>
      <c r="BK507" s="150"/>
      <c r="BL507" s="150"/>
      <c r="BM507" s="150"/>
      <c r="BN507" s="150"/>
      <c r="BO507" s="150"/>
      <c r="BP507" s="150"/>
      <c r="BQ507" s="150"/>
      <c r="BR507" s="150"/>
      <c r="BS507" s="150"/>
      <c r="BT507" s="150"/>
      <c r="BU507" s="150"/>
      <c r="BV507" s="150"/>
      <c r="BW507" s="150"/>
      <c r="BX507" s="150"/>
      <c r="BY507" s="150"/>
      <c r="BZ507" s="150"/>
      <c r="CA507" s="150"/>
      <c r="CB507" s="150"/>
      <c r="CC507" s="150"/>
      <c r="CD507" s="150"/>
      <c r="CE507" s="150"/>
      <c r="CF507" s="150"/>
      <c r="CG507" s="150"/>
      <c r="CH507" s="150"/>
      <c r="CI507" s="150"/>
      <c r="CJ507" s="150"/>
      <c r="CK507" s="150"/>
      <c r="CL507" s="150"/>
      <c r="CM507" s="150"/>
      <c r="CN507" s="150"/>
      <c r="CO507" s="150"/>
      <c r="CP507" s="150"/>
      <c r="CQ507" s="150"/>
      <c r="CR507" s="150"/>
      <c r="CS507" s="150"/>
      <c r="CT507" s="150"/>
      <c r="CU507" s="150"/>
      <c r="CV507" s="150"/>
      <c r="CW507" s="150"/>
      <c r="CX507" s="150"/>
      <c r="CY507" s="150"/>
      <c r="CZ507" s="150"/>
      <c r="DA507" s="150"/>
      <c r="DB507" s="150"/>
      <c r="DC507" s="150"/>
      <c r="DD507" s="150"/>
      <c r="DE507" s="150"/>
      <c r="DF507" s="150"/>
      <c r="DG507" s="150"/>
      <c r="DH507" s="150"/>
      <c r="DI507" s="150"/>
      <c r="DJ507" s="150"/>
      <c r="DK507" s="150"/>
      <c r="DL507" s="150"/>
      <c r="DM507" s="150"/>
      <c r="DN507" s="150"/>
      <c r="DO507" s="150"/>
      <c r="DP507" s="150"/>
      <c r="DQ507" s="150"/>
    </row>
    <row r="508" spans="1:121" s="129" customFormat="1" ht="15" customHeight="1" x14ac:dyDescent="0.25">
      <c r="A508" s="49">
        <v>506</v>
      </c>
      <c r="B508" s="49" t="s">
        <v>50</v>
      </c>
      <c r="C508" s="50">
        <v>0</v>
      </c>
      <c r="D508" s="50">
        <v>0</v>
      </c>
      <c r="E508" s="50">
        <v>-396</v>
      </c>
      <c r="F508" s="50">
        <v>0</v>
      </c>
      <c r="G508" s="50">
        <v>0</v>
      </c>
      <c r="H508" s="154">
        <v>0</v>
      </c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AU508" s="150"/>
      <c r="AV508" s="150"/>
      <c r="AW508" s="150"/>
      <c r="AX508" s="150"/>
      <c r="AY508" s="150"/>
      <c r="AZ508" s="150"/>
      <c r="BA508" s="150"/>
      <c r="BB508" s="150"/>
      <c r="BC508" s="150"/>
      <c r="BD508" s="150"/>
      <c r="BE508" s="150"/>
      <c r="BF508" s="150"/>
      <c r="BG508" s="150"/>
      <c r="BH508" s="150"/>
      <c r="BI508" s="150"/>
      <c r="BJ508" s="150"/>
      <c r="BK508" s="150"/>
      <c r="BL508" s="150"/>
      <c r="BM508" s="150"/>
      <c r="BN508" s="150"/>
      <c r="BO508" s="150"/>
      <c r="BP508" s="150"/>
      <c r="BQ508" s="150"/>
      <c r="BR508" s="150"/>
      <c r="BS508" s="150"/>
      <c r="BT508" s="150"/>
      <c r="BU508" s="150"/>
      <c r="BV508" s="150"/>
      <c r="BW508" s="150"/>
      <c r="BX508" s="150"/>
      <c r="BY508" s="150"/>
      <c r="BZ508" s="150"/>
      <c r="CA508" s="150"/>
      <c r="CB508" s="150"/>
      <c r="CC508" s="150"/>
      <c r="CD508" s="150"/>
      <c r="CE508" s="150"/>
      <c r="CF508" s="150"/>
      <c r="CG508" s="150"/>
      <c r="CH508" s="150"/>
      <c r="CI508" s="150"/>
      <c r="CJ508" s="150"/>
      <c r="CK508" s="150"/>
      <c r="CL508" s="150"/>
      <c r="CM508" s="150"/>
      <c r="CN508" s="150"/>
      <c r="CO508" s="150"/>
      <c r="CP508" s="150"/>
      <c r="CQ508" s="150"/>
      <c r="CR508" s="150"/>
      <c r="CS508" s="150"/>
      <c r="CT508" s="150"/>
      <c r="CU508" s="150"/>
      <c r="CV508" s="150"/>
      <c r="CW508" s="150"/>
      <c r="CX508" s="150"/>
      <c r="CY508" s="150"/>
      <c r="CZ508" s="150"/>
      <c r="DA508" s="150"/>
      <c r="DB508" s="150"/>
      <c r="DC508" s="150"/>
      <c r="DD508" s="150"/>
      <c r="DE508" s="150"/>
      <c r="DF508" s="150"/>
      <c r="DG508" s="150"/>
      <c r="DH508" s="150"/>
      <c r="DI508" s="150"/>
      <c r="DJ508" s="150"/>
      <c r="DK508" s="150"/>
      <c r="DL508" s="150"/>
      <c r="DM508" s="150"/>
      <c r="DN508" s="150"/>
      <c r="DO508" s="150"/>
      <c r="DP508" s="150"/>
      <c r="DQ508" s="150"/>
    </row>
    <row r="509" spans="1:121" s="153" customFormat="1" x14ac:dyDescent="0.25">
      <c r="A509" s="12">
        <v>5500</v>
      </c>
      <c r="B509" s="12" t="s">
        <v>51</v>
      </c>
      <c r="C509" s="106">
        <v>0</v>
      </c>
      <c r="D509" s="12">
        <v>-1333</v>
      </c>
      <c r="E509" s="50">
        <v>0</v>
      </c>
      <c r="F509" s="33">
        <v>-514</v>
      </c>
      <c r="G509" s="33">
        <f>'[1]TEGEVUSALA KULUD'!E319</f>
        <v>-900</v>
      </c>
      <c r="H509" s="154">
        <v>-900</v>
      </c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AU509" s="150"/>
      <c r="AV509" s="150"/>
      <c r="AW509" s="150"/>
      <c r="AX509" s="150"/>
      <c r="AY509" s="150"/>
      <c r="AZ509" s="150"/>
      <c r="BA509" s="150"/>
      <c r="BB509" s="150"/>
      <c r="BC509" s="150"/>
      <c r="BD509" s="150"/>
      <c r="BE509" s="150"/>
      <c r="BF509" s="150"/>
      <c r="BG509" s="150"/>
      <c r="BH509" s="150"/>
      <c r="BI509" s="150"/>
      <c r="BJ509" s="150"/>
      <c r="BK509" s="150"/>
      <c r="BL509" s="150"/>
      <c r="BM509" s="150"/>
      <c r="BN509" s="150"/>
      <c r="BO509" s="150"/>
      <c r="BP509" s="150"/>
      <c r="BQ509" s="150"/>
      <c r="BR509" s="150"/>
      <c r="BS509" s="150"/>
      <c r="BT509" s="150"/>
      <c r="BU509" s="150"/>
      <c r="BV509" s="150"/>
      <c r="BW509" s="150"/>
      <c r="BX509" s="150"/>
      <c r="BY509" s="150"/>
      <c r="BZ509" s="150"/>
      <c r="CA509" s="150"/>
      <c r="CB509" s="150"/>
      <c r="CC509" s="150"/>
      <c r="CD509" s="150"/>
      <c r="CE509" s="150"/>
      <c r="CF509" s="150"/>
      <c r="CG509" s="150"/>
      <c r="CH509" s="150"/>
      <c r="CI509" s="150"/>
      <c r="CJ509" s="150"/>
      <c r="CK509" s="150"/>
      <c r="CL509" s="150"/>
      <c r="CM509" s="150"/>
      <c r="CN509" s="150"/>
      <c r="CO509" s="150"/>
      <c r="CP509" s="150"/>
      <c r="CQ509" s="150"/>
      <c r="CR509" s="150"/>
      <c r="CS509" s="150"/>
      <c r="CT509" s="150"/>
      <c r="CU509" s="150"/>
      <c r="CV509" s="150"/>
      <c r="CW509" s="150"/>
      <c r="CX509" s="150"/>
      <c r="CY509" s="150"/>
      <c r="CZ509" s="150"/>
      <c r="DA509" s="150"/>
      <c r="DB509" s="150"/>
      <c r="DC509" s="150"/>
      <c r="DD509" s="150"/>
      <c r="DE509" s="150"/>
      <c r="DF509" s="150"/>
      <c r="DG509" s="150"/>
      <c r="DH509" s="150"/>
      <c r="DI509" s="150"/>
      <c r="DJ509" s="150"/>
      <c r="DK509" s="150"/>
      <c r="DL509" s="150"/>
      <c r="DM509" s="150"/>
      <c r="DN509" s="150"/>
      <c r="DO509" s="150"/>
      <c r="DP509" s="150"/>
      <c r="DQ509" s="150"/>
    </row>
    <row r="510" spans="1:121" s="153" customFormat="1" x14ac:dyDescent="0.25">
      <c r="A510" s="12">
        <v>5513</v>
      </c>
      <c r="B510" s="12" t="s">
        <v>53</v>
      </c>
      <c r="C510" s="106">
        <v>0</v>
      </c>
      <c r="D510" s="12">
        <v>0</v>
      </c>
      <c r="E510" s="50">
        <v>-562</v>
      </c>
      <c r="F510" s="33">
        <v>0</v>
      </c>
      <c r="G510" s="33">
        <v>0</v>
      </c>
      <c r="H510" s="154">
        <v>0</v>
      </c>
    </row>
    <row r="511" spans="1:121" x14ac:dyDescent="0.25">
      <c r="A511" s="68"/>
      <c r="B511" s="68"/>
      <c r="C511" s="109"/>
      <c r="D511" s="109"/>
      <c r="E511" s="109"/>
      <c r="F511" s="69"/>
      <c r="G511" s="69"/>
      <c r="H511" s="126"/>
    </row>
    <row r="512" spans="1:121" x14ac:dyDescent="0.25">
      <c r="E512" s="125"/>
      <c r="F512" s="126"/>
      <c r="G512" s="126"/>
    </row>
    <row r="513" spans="1:8" ht="15.75" x14ac:dyDescent="0.25">
      <c r="A513" s="70"/>
      <c r="B513" s="70" t="s">
        <v>229</v>
      </c>
      <c r="C513" s="71">
        <f t="shared" ref="C513:H513" si="112">C3+C53</f>
        <v>123416</v>
      </c>
      <c r="D513" s="71">
        <f t="shared" si="112"/>
        <v>156470</v>
      </c>
      <c r="E513" s="142">
        <f t="shared" si="112"/>
        <v>87994</v>
      </c>
      <c r="F513" s="71">
        <f t="shared" si="112"/>
        <v>330433</v>
      </c>
      <c r="G513" s="71">
        <f t="shared" si="112"/>
        <v>581638.5</v>
      </c>
      <c r="H513" s="71">
        <f t="shared" si="112"/>
        <v>484476</v>
      </c>
    </row>
    <row r="514" spans="1:8" ht="15.75" x14ac:dyDescent="0.25">
      <c r="A514" s="72"/>
      <c r="B514" s="72"/>
      <c r="C514" s="103"/>
      <c r="D514" s="103"/>
      <c r="E514" s="103"/>
      <c r="F514" s="73"/>
      <c r="G514" s="73"/>
    </row>
    <row r="515" spans="1:8" x14ac:dyDescent="0.25">
      <c r="E515" s="125"/>
      <c r="F515" s="126"/>
      <c r="G515" s="126"/>
    </row>
    <row r="516" spans="1:8" ht="51.75" x14ac:dyDescent="0.25">
      <c r="A516" s="74"/>
      <c r="B516" s="74" t="s">
        <v>320</v>
      </c>
      <c r="C516" s="75" t="s">
        <v>321</v>
      </c>
      <c r="D516" s="75" t="s">
        <v>322</v>
      </c>
      <c r="E516" s="75" t="s">
        <v>230</v>
      </c>
      <c r="F516" s="76" t="s">
        <v>40</v>
      </c>
      <c r="G516" s="75" t="s">
        <v>41</v>
      </c>
      <c r="H516" s="166" t="s">
        <v>329</v>
      </c>
    </row>
    <row r="517" spans="1:8" x14ac:dyDescent="0.25">
      <c r="A517" s="77"/>
      <c r="B517" s="77" t="s">
        <v>231</v>
      </c>
      <c r="C517" s="78">
        <f t="shared" ref="C517:H517" si="113">SUM(C518+C522+C537+C553+C554+C547+C556+C557)</f>
        <v>-106302</v>
      </c>
      <c r="D517" s="78">
        <f t="shared" si="113"/>
        <v>-275880</v>
      </c>
      <c r="E517" s="144">
        <f t="shared" si="113"/>
        <v>-132554</v>
      </c>
      <c r="F517" s="78">
        <f t="shared" si="113"/>
        <v>-684068</v>
      </c>
      <c r="G517" s="78">
        <f t="shared" si="113"/>
        <v>-1042036</v>
      </c>
      <c r="H517" s="78">
        <f t="shared" si="113"/>
        <v>-1042036</v>
      </c>
    </row>
    <row r="518" spans="1:8" x14ac:dyDescent="0.25">
      <c r="A518" s="79">
        <v>381</v>
      </c>
      <c r="B518" s="79" t="s">
        <v>232</v>
      </c>
      <c r="C518" s="26">
        <f t="shared" ref="C518:D518" si="114">SUM(C519:C521)</f>
        <v>7778</v>
      </c>
      <c r="D518" s="26">
        <f t="shared" si="114"/>
        <v>14020</v>
      </c>
      <c r="E518" s="139">
        <f>SUM(E519:E521)</f>
        <v>7150</v>
      </c>
      <c r="F518" s="26">
        <f t="shared" ref="F518:H518" si="115">SUM(F519:F521)</f>
        <v>2500</v>
      </c>
      <c r="G518" s="26">
        <f t="shared" si="115"/>
        <v>25000</v>
      </c>
      <c r="H518" s="26">
        <f t="shared" si="115"/>
        <v>25000</v>
      </c>
    </row>
    <row r="519" spans="1:8" x14ac:dyDescent="0.25">
      <c r="A519" s="12">
        <v>38110</v>
      </c>
      <c r="B519" s="12" t="s">
        <v>233</v>
      </c>
      <c r="C519" s="106">
        <v>7778</v>
      </c>
      <c r="D519" s="106">
        <v>14020</v>
      </c>
      <c r="E519" s="50">
        <v>7150</v>
      </c>
      <c r="F519" s="33">
        <v>0</v>
      </c>
      <c r="G519" s="33">
        <v>0</v>
      </c>
      <c r="H519" s="33">
        <v>0</v>
      </c>
    </row>
    <row r="520" spans="1:8" x14ac:dyDescent="0.25">
      <c r="A520" s="12">
        <v>38111</v>
      </c>
      <c r="B520" s="12" t="s">
        <v>234</v>
      </c>
      <c r="C520" s="106"/>
      <c r="D520" s="106">
        <v>0</v>
      </c>
      <c r="E520" s="50"/>
      <c r="F520" s="33">
        <v>2000</v>
      </c>
      <c r="G520" s="33">
        <f>'[1]Haljala eelarve'!L359</f>
        <v>25000</v>
      </c>
      <c r="H520" s="33">
        <v>25000</v>
      </c>
    </row>
    <row r="521" spans="1:8" x14ac:dyDescent="0.25">
      <c r="A521" s="12">
        <v>38114</v>
      </c>
      <c r="B521" s="12" t="s">
        <v>235</v>
      </c>
      <c r="C521" s="106"/>
      <c r="D521" s="106">
        <v>0</v>
      </c>
      <c r="E521" s="50"/>
      <c r="F521" s="33">
        <v>500</v>
      </c>
      <c r="G521" s="33">
        <v>0</v>
      </c>
      <c r="H521" s="33">
        <v>0</v>
      </c>
    </row>
    <row r="522" spans="1:8" x14ac:dyDescent="0.25">
      <c r="A522" s="79">
        <v>15</v>
      </c>
      <c r="B522" s="79" t="s">
        <v>236</v>
      </c>
      <c r="C522" s="26">
        <v>-90019</v>
      </c>
      <c r="D522" s="26">
        <f>SUM(D529:D536)</f>
        <v>-661544</v>
      </c>
      <c r="E522" s="139">
        <v>-105791</v>
      </c>
      <c r="F522" s="26">
        <f>SUM(F528:F536)</f>
        <v>-904352</v>
      </c>
      <c r="G522" s="26">
        <f>SUM(G523:G536)</f>
        <v>-3230017</v>
      </c>
      <c r="H522" s="26">
        <f>SUM(H523:H536)</f>
        <v>-3230017</v>
      </c>
    </row>
    <row r="523" spans="1:8" s="153" customFormat="1" x14ac:dyDescent="0.25">
      <c r="A523" s="12"/>
      <c r="B523" s="12" t="s">
        <v>237</v>
      </c>
      <c r="C523" s="106"/>
      <c r="D523" s="106">
        <v>0</v>
      </c>
      <c r="E523" s="50"/>
      <c r="F523" s="33"/>
      <c r="G523" s="33">
        <f>'[1]Haljala eelarve'!L361</f>
        <v>-2200000</v>
      </c>
      <c r="H523" s="154">
        <v>-2200000</v>
      </c>
    </row>
    <row r="524" spans="1:8" s="153" customFormat="1" x14ac:dyDescent="0.25">
      <c r="A524" s="12"/>
      <c r="B524" s="12" t="s">
        <v>238</v>
      </c>
      <c r="C524" s="106"/>
      <c r="D524" s="106">
        <v>0</v>
      </c>
      <c r="E524" s="50"/>
      <c r="F524" s="33"/>
      <c r="G524" s="33">
        <f>'[1]Haljala eelarve'!L362</f>
        <v>-40000</v>
      </c>
      <c r="H524" s="154">
        <v>-40000</v>
      </c>
    </row>
    <row r="525" spans="1:8" s="153" customFormat="1" x14ac:dyDescent="0.25">
      <c r="A525" s="12"/>
      <c r="B525" s="12" t="s">
        <v>239</v>
      </c>
      <c r="C525" s="106"/>
      <c r="D525" s="106">
        <v>0</v>
      </c>
      <c r="E525" s="50"/>
      <c r="F525" s="33"/>
      <c r="G525" s="33">
        <f>'[1]Haljala eelarve'!L364</f>
        <v>-153670</v>
      </c>
      <c r="H525" s="154">
        <v>-153670</v>
      </c>
    </row>
    <row r="526" spans="1:8" s="153" customFormat="1" x14ac:dyDescent="0.25">
      <c r="A526" s="12"/>
      <c r="B526" s="12" t="s">
        <v>240</v>
      </c>
      <c r="C526" s="106"/>
      <c r="D526" s="106">
        <v>0</v>
      </c>
      <c r="E526" s="50"/>
      <c r="F526" s="33"/>
      <c r="G526" s="33">
        <f>'[1]Haljala eelarve'!L365</f>
        <v>-112000</v>
      </c>
      <c r="H526" s="154">
        <v>-112000</v>
      </c>
    </row>
    <row r="527" spans="1:8" s="153" customFormat="1" x14ac:dyDescent="0.25">
      <c r="A527" s="12"/>
      <c r="B527" s="12" t="s">
        <v>241</v>
      </c>
      <c r="C527" s="106"/>
      <c r="D527" s="106">
        <v>0</v>
      </c>
      <c r="E527" s="50"/>
      <c r="F527" s="33"/>
      <c r="G527" s="33">
        <f>[1]INVESTEERINGUD!E13</f>
        <v>-724347</v>
      </c>
      <c r="H527" s="154">
        <v>-724347</v>
      </c>
    </row>
    <row r="528" spans="1:8" s="153" customFormat="1" x14ac:dyDescent="0.25">
      <c r="A528" s="80" t="s">
        <v>95</v>
      </c>
      <c r="B528" s="12" t="s">
        <v>242</v>
      </c>
      <c r="C528" s="106"/>
      <c r="D528" s="106">
        <v>0</v>
      </c>
      <c r="E528" s="50"/>
      <c r="F528" s="33">
        <v>-103521</v>
      </c>
      <c r="G528" s="33">
        <v>0</v>
      </c>
      <c r="H528" s="154">
        <v>0</v>
      </c>
    </row>
    <row r="529" spans="1:8" s="153" customFormat="1" x14ac:dyDescent="0.25">
      <c r="A529" s="80" t="s">
        <v>93</v>
      </c>
      <c r="B529" s="12" t="s">
        <v>243</v>
      </c>
      <c r="C529" s="106"/>
      <c r="D529" s="106">
        <v>-622069</v>
      </c>
      <c r="E529" s="50"/>
      <c r="F529" s="33">
        <v>-657876</v>
      </c>
      <c r="G529" s="33">
        <v>0</v>
      </c>
      <c r="H529" s="154">
        <v>0</v>
      </c>
    </row>
    <row r="530" spans="1:8" s="153" customFormat="1" x14ac:dyDescent="0.25">
      <c r="A530" s="80" t="s">
        <v>115</v>
      </c>
      <c r="B530" s="12" t="s">
        <v>244</v>
      </c>
      <c r="C530" s="106"/>
      <c r="D530" s="106">
        <v>-5019</v>
      </c>
      <c r="E530" s="50"/>
      <c r="F530" s="33">
        <v>-2239</v>
      </c>
      <c r="G530" s="33">
        <v>0</v>
      </c>
      <c r="H530" s="154">
        <v>0</v>
      </c>
    </row>
    <row r="531" spans="1:8" s="153" customFormat="1" x14ac:dyDescent="0.25">
      <c r="A531" s="80"/>
      <c r="B531" s="12" t="s">
        <v>306</v>
      </c>
      <c r="C531" s="106"/>
      <c r="D531" s="106">
        <v>-3800</v>
      </c>
      <c r="E531" s="50"/>
      <c r="F531" s="33"/>
      <c r="G531" s="33">
        <v>0</v>
      </c>
      <c r="H531" s="154">
        <v>0</v>
      </c>
    </row>
    <row r="532" spans="1:8" s="153" customFormat="1" x14ac:dyDescent="0.25">
      <c r="A532" s="80" t="s">
        <v>245</v>
      </c>
      <c r="B532" s="12" t="s">
        <v>246</v>
      </c>
      <c r="C532" s="106"/>
      <c r="D532" s="106">
        <v>0</v>
      </c>
      <c r="E532" s="50"/>
      <c r="F532" s="33">
        <v>-4924</v>
      </c>
      <c r="G532" s="33">
        <v>0</v>
      </c>
      <c r="H532" s="154">
        <v>0</v>
      </c>
    </row>
    <row r="533" spans="1:8" s="153" customFormat="1" x14ac:dyDescent="0.25">
      <c r="A533" s="80" t="s">
        <v>137</v>
      </c>
      <c r="B533" s="12" t="s">
        <v>246</v>
      </c>
      <c r="C533" s="106"/>
      <c r="D533" s="106">
        <v>0</v>
      </c>
      <c r="E533" s="50"/>
      <c r="F533" s="33">
        <v>-4924</v>
      </c>
      <c r="G533" s="33">
        <v>0</v>
      </c>
      <c r="H533" s="154">
        <v>0</v>
      </c>
    </row>
    <row r="534" spans="1:8" s="153" customFormat="1" x14ac:dyDescent="0.25">
      <c r="A534" s="80" t="s">
        <v>168</v>
      </c>
      <c r="B534" s="12" t="s">
        <v>247</v>
      </c>
      <c r="C534" s="106"/>
      <c r="D534" s="106">
        <v>0</v>
      </c>
      <c r="E534" s="50"/>
      <c r="F534" s="33">
        <v>-59220</v>
      </c>
      <c r="G534" s="33">
        <v>0</v>
      </c>
      <c r="H534" s="154">
        <v>0</v>
      </c>
    </row>
    <row r="535" spans="1:8" s="153" customFormat="1" x14ac:dyDescent="0.25">
      <c r="A535" s="80" t="s">
        <v>180</v>
      </c>
      <c r="B535" s="12" t="s">
        <v>305</v>
      </c>
      <c r="C535" s="106"/>
      <c r="D535" s="106">
        <v>-17441</v>
      </c>
      <c r="E535" s="50"/>
      <c r="F535" s="33"/>
      <c r="G535" s="33">
        <v>0</v>
      </c>
      <c r="H535" s="154">
        <v>0</v>
      </c>
    </row>
    <row r="536" spans="1:8" s="153" customFormat="1" x14ac:dyDescent="0.25">
      <c r="A536" s="80" t="s">
        <v>185</v>
      </c>
      <c r="B536" s="12" t="s">
        <v>248</v>
      </c>
      <c r="C536" s="106"/>
      <c r="D536" s="106">
        <v>-13215</v>
      </c>
      <c r="E536" s="50"/>
      <c r="F536" s="33">
        <v>-71648</v>
      </c>
      <c r="G536" s="33">
        <v>0</v>
      </c>
      <c r="H536" s="154">
        <v>0</v>
      </c>
    </row>
    <row r="537" spans="1:8" x14ac:dyDescent="0.25">
      <c r="A537" s="81" t="s">
        <v>249</v>
      </c>
      <c r="B537" s="79" t="s">
        <v>250</v>
      </c>
      <c r="C537" s="26">
        <v>29188</v>
      </c>
      <c r="D537" s="26">
        <f>SUM(D538:D546)</f>
        <v>473203</v>
      </c>
      <c r="E537" s="139">
        <v>26489</v>
      </c>
      <c r="F537" s="26">
        <f>SUM(F538:F546)</f>
        <v>485095</v>
      </c>
      <c r="G537" s="26">
        <f>SUM(G538:G546)</f>
        <v>2443611</v>
      </c>
      <c r="H537" s="26">
        <f>SUM(H538:H546)</f>
        <v>2443611</v>
      </c>
    </row>
    <row r="538" spans="1:8" x14ac:dyDescent="0.25">
      <c r="A538" s="82" t="s">
        <v>93</v>
      </c>
      <c r="B538" s="12" t="s">
        <v>251</v>
      </c>
      <c r="C538" s="106"/>
      <c r="D538" s="106">
        <v>452184</v>
      </c>
      <c r="E538" s="50"/>
      <c r="F538" s="33">
        <v>472212</v>
      </c>
      <c r="G538" s="33">
        <v>0</v>
      </c>
      <c r="H538" s="154">
        <v>0</v>
      </c>
    </row>
    <row r="539" spans="1:8" x14ac:dyDescent="0.25">
      <c r="A539" s="82" t="s">
        <v>185</v>
      </c>
      <c r="B539" s="12" t="s">
        <v>252</v>
      </c>
      <c r="C539" s="106"/>
      <c r="D539" s="106">
        <v>11000</v>
      </c>
      <c r="E539" s="50"/>
      <c r="F539" s="33">
        <v>5000</v>
      </c>
      <c r="G539" s="33">
        <v>0</v>
      </c>
      <c r="H539" s="154">
        <v>0</v>
      </c>
    </row>
    <row r="540" spans="1:8" x14ac:dyDescent="0.25">
      <c r="A540" s="82"/>
      <c r="B540" s="12" t="s">
        <v>253</v>
      </c>
      <c r="C540" s="106"/>
      <c r="D540" s="106">
        <v>0</v>
      </c>
      <c r="E540" s="50"/>
      <c r="F540" s="33"/>
      <c r="G540" s="33">
        <v>254180</v>
      </c>
      <c r="H540" s="154">
        <v>254180</v>
      </c>
    </row>
    <row r="541" spans="1:8" x14ac:dyDescent="0.25">
      <c r="A541" s="82" t="s">
        <v>111</v>
      </c>
      <c r="B541" s="12" t="s">
        <v>254</v>
      </c>
      <c r="C541" s="106"/>
      <c r="D541" s="106">
        <v>10019</v>
      </c>
      <c r="E541" s="50"/>
      <c r="F541" s="33">
        <v>7883</v>
      </c>
      <c r="G541" s="33">
        <f>'[1]Haljala eelarve'!L374+[1]INVESTEERINGUD!E22</f>
        <v>15000</v>
      </c>
      <c r="H541" s="154">
        <v>15000</v>
      </c>
    </row>
    <row r="542" spans="1:8" x14ac:dyDescent="0.25">
      <c r="A542" s="82"/>
      <c r="B542" s="12" t="s">
        <v>255</v>
      </c>
      <c r="C542" s="106"/>
      <c r="D542" s="106">
        <v>0</v>
      </c>
      <c r="E542" s="50"/>
      <c r="F542" s="33"/>
      <c r="G542" s="33">
        <f>[1]INVESTEERINGUD!E23</f>
        <v>615695</v>
      </c>
      <c r="H542" s="154">
        <v>615695</v>
      </c>
    </row>
    <row r="543" spans="1:8" x14ac:dyDescent="0.25">
      <c r="A543" s="82"/>
      <c r="B543" s="83" t="s">
        <v>324</v>
      </c>
      <c r="C543" s="122"/>
      <c r="D543" s="122">
        <v>0</v>
      </c>
      <c r="E543" s="50"/>
      <c r="F543" s="33"/>
      <c r="G543" s="33">
        <f>'[1]Haljala eelarve'!L370</f>
        <v>1300000</v>
      </c>
      <c r="H543" s="154">
        <v>1300000</v>
      </c>
    </row>
    <row r="544" spans="1:8" x14ac:dyDescent="0.25">
      <c r="A544" s="82"/>
      <c r="B544" s="12" t="s">
        <v>238</v>
      </c>
      <c r="C544" s="106"/>
      <c r="D544" s="106">
        <v>0</v>
      </c>
      <c r="E544" s="50"/>
      <c r="F544" s="33"/>
      <c r="G544" s="33">
        <f>'[1]Haljala eelarve'!L371</f>
        <v>30000</v>
      </c>
      <c r="H544" s="154">
        <v>30000</v>
      </c>
    </row>
    <row r="545" spans="1:8" x14ac:dyDescent="0.25">
      <c r="A545" s="82"/>
      <c r="B545" s="83" t="s">
        <v>239</v>
      </c>
      <c r="C545" s="122"/>
      <c r="D545" s="122">
        <v>0</v>
      </c>
      <c r="E545" s="50"/>
      <c r="F545" s="33"/>
      <c r="G545" s="33">
        <f>'[1]Haljala eelarve'!L372</f>
        <v>127936</v>
      </c>
      <c r="H545" s="154">
        <v>127936</v>
      </c>
    </row>
    <row r="546" spans="1:8" x14ac:dyDescent="0.25">
      <c r="A546" s="82"/>
      <c r="B546" s="83" t="s">
        <v>240</v>
      </c>
      <c r="C546" s="122"/>
      <c r="D546" s="122">
        <v>0</v>
      </c>
      <c r="E546" s="50"/>
      <c r="F546" s="33"/>
      <c r="G546" s="33">
        <f>'[1]Haljala eelarve'!L373</f>
        <v>100800</v>
      </c>
      <c r="H546" s="154">
        <v>100800</v>
      </c>
    </row>
    <row r="547" spans="1:8" x14ac:dyDescent="0.25">
      <c r="A547" s="79">
        <v>4502</v>
      </c>
      <c r="B547" s="79" t="s">
        <v>256</v>
      </c>
      <c r="C547" s="26">
        <v>-51000</v>
      </c>
      <c r="D547" s="26">
        <f t="shared" ref="D547" si="116">SUM(D548:D549)</f>
        <v>-78316</v>
      </c>
      <c r="E547" s="139">
        <v>-58825</v>
      </c>
      <c r="F547" s="26">
        <f>SUM(F548:F551)</f>
        <v>-241497</v>
      </c>
      <c r="G547" s="26">
        <f>SUM(G548:G552)</f>
        <v>-250000</v>
      </c>
      <c r="H547" s="26">
        <f>SUM(H548:H552)</f>
        <v>-250000</v>
      </c>
    </row>
    <row r="548" spans="1:8" x14ac:dyDescent="0.25">
      <c r="A548" s="80" t="s">
        <v>95</v>
      </c>
      <c r="B548" s="12" t="s">
        <v>257</v>
      </c>
      <c r="C548" s="106"/>
      <c r="D548" s="106">
        <v>-48950</v>
      </c>
      <c r="E548" s="50"/>
      <c r="F548" s="33">
        <v>-142000</v>
      </c>
      <c r="G548" s="33">
        <v>0</v>
      </c>
      <c r="H548" s="155">
        <v>0</v>
      </c>
    </row>
    <row r="549" spans="1:8" x14ac:dyDescent="0.25">
      <c r="A549" s="80" t="s">
        <v>111</v>
      </c>
      <c r="B549" s="12" t="s">
        <v>258</v>
      </c>
      <c r="C549" s="106"/>
      <c r="D549" s="106">
        <v>-29366</v>
      </c>
      <c r="E549" s="50"/>
      <c r="F549" s="33">
        <v>-19497</v>
      </c>
      <c r="G549" s="33">
        <v>-30000</v>
      </c>
      <c r="H549" s="155">
        <v>-30000</v>
      </c>
    </row>
    <row r="550" spans="1:8" ht="24.75" x14ac:dyDescent="0.25">
      <c r="A550" s="80" t="s">
        <v>111</v>
      </c>
      <c r="B550" s="22" t="s">
        <v>259</v>
      </c>
      <c r="C550" s="14"/>
      <c r="D550" s="14">
        <v>0</v>
      </c>
      <c r="E550" s="50"/>
      <c r="F550" s="33">
        <v>-60000</v>
      </c>
      <c r="G550" s="33">
        <v>-170000</v>
      </c>
      <c r="H550" s="155">
        <v>-170000</v>
      </c>
    </row>
    <row r="551" spans="1:8" x14ac:dyDescent="0.25">
      <c r="A551" s="80" t="s">
        <v>166</v>
      </c>
      <c r="B551" s="12" t="s">
        <v>260</v>
      </c>
      <c r="C551" s="106"/>
      <c r="D551" s="106">
        <v>0</v>
      </c>
      <c r="E551" s="50"/>
      <c r="F551" s="33">
        <v>-20000</v>
      </c>
      <c r="G551" s="33">
        <v>0</v>
      </c>
      <c r="H551" s="155">
        <v>0</v>
      </c>
    </row>
    <row r="552" spans="1:8" x14ac:dyDescent="0.25">
      <c r="A552" s="80"/>
      <c r="B552" s="84" t="s">
        <v>261</v>
      </c>
      <c r="C552" s="123"/>
      <c r="D552" s="123">
        <v>0</v>
      </c>
      <c r="E552" s="50"/>
      <c r="F552" s="33"/>
      <c r="G552" s="33">
        <f>'[1]Haljala eelarve'!L381</f>
        <v>-50000</v>
      </c>
      <c r="H552" s="155">
        <v>-50000</v>
      </c>
    </row>
    <row r="553" spans="1:8" x14ac:dyDescent="0.25">
      <c r="A553" s="81" t="s">
        <v>262</v>
      </c>
      <c r="B553" s="85" t="s">
        <v>263</v>
      </c>
      <c r="C553" s="86">
        <v>0</v>
      </c>
      <c r="D553" s="86">
        <v>0</v>
      </c>
      <c r="E553" s="141">
        <v>0</v>
      </c>
      <c r="F553" s="86">
        <v>0</v>
      </c>
      <c r="G553" s="86">
        <v>0</v>
      </c>
      <c r="H553" s="86">
        <v>0</v>
      </c>
    </row>
    <row r="554" spans="1:8" x14ac:dyDescent="0.25">
      <c r="A554" s="79">
        <v>1501</v>
      </c>
      <c r="B554" s="79" t="s">
        <v>264</v>
      </c>
      <c r="C554" s="26">
        <f t="shared" ref="C554:D554" si="117">C555</f>
        <v>0</v>
      </c>
      <c r="D554" s="26">
        <f t="shared" si="117"/>
        <v>-16000</v>
      </c>
      <c r="E554" s="139">
        <f>E555</f>
        <v>0</v>
      </c>
      <c r="F554" s="26">
        <f t="shared" ref="F554:H554" si="118">F555</f>
        <v>-16000</v>
      </c>
      <c r="G554" s="26">
        <f t="shared" si="118"/>
        <v>0</v>
      </c>
      <c r="H554" s="26">
        <f t="shared" si="118"/>
        <v>0</v>
      </c>
    </row>
    <row r="555" spans="1:8" x14ac:dyDescent="0.25">
      <c r="A555" s="12"/>
      <c r="B555" s="12" t="s">
        <v>265</v>
      </c>
      <c r="C555" s="106"/>
      <c r="D555" s="106">
        <v>-16000</v>
      </c>
      <c r="E555" s="50"/>
      <c r="F555" s="33">
        <v>-16000</v>
      </c>
      <c r="G555" s="33">
        <v>0</v>
      </c>
      <c r="H555" s="33">
        <v>0</v>
      </c>
    </row>
    <row r="556" spans="1:8" x14ac:dyDescent="0.25">
      <c r="A556" s="79">
        <v>650</v>
      </c>
      <c r="B556" s="79" t="s">
        <v>266</v>
      </c>
      <c r="C556" s="86">
        <v>-2540</v>
      </c>
      <c r="D556" s="86">
        <v>-7243</v>
      </c>
      <c r="E556" s="139">
        <v>-1605</v>
      </c>
      <c r="F556" s="26">
        <v>-9814</v>
      </c>
      <c r="G556" s="26">
        <f>'[1]Haljala eelarve'!L383+[1]INVESTEERINGUD!E33</f>
        <v>-30680</v>
      </c>
      <c r="H556" s="26">
        <v>-30680</v>
      </c>
    </row>
    <row r="557" spans="1:8" x14ac:dyDescent="0.25">
      <c r="A557" s="79">
        <v>655</v>
      </c>
      <c r="B557" s="79" t="s">
        <v>267</v>
      </c>
      <c r="C557" s="86">
        <v>291</v>
      </c>
      <c r="D557" s="86">
        <v>0</v>
      </c>
      <c r="E557" s="139">
        <v>28</v>
      </c>
      <c r="F557" s="26">
        <v>0</v>
      </c>
      <c r="G557" s="26">
        <f>'[1]Haljala eelarve'!L382</f>
        <v>50</v>
      </c>
      <c r="H557" s="26">
        <v>50</v>
      </c>
    </row>
    <row r="558" spans="1:8" x14ac:dyDescent="0.25">
      <c r="A558" s="87"/>
      <c r="B558" s="87"/>
      <c r="C558" s="104"/>
      <c r="D558" s="104"/>
      <c r="E558" s="104"/>
      <c r="F558" s="88"/>
      <c r="G558" s="88"/>
      <c r="H558" s="131"/>
    </row>
    <row r="559" spans="1:8" x14ac:dyDescent="0.25">
      <c r="E559" s="125"/>
      <c r="F559" s="126"/>
      <c r="G559" s="126"/>
      <c r="H559" s="131"/>
    </row>
    <row r="560" spans="1:8" x14ac:dyDescent="0.25">
      <c r="A560" s="89"/>
      <c r="B560" s="90" t="s">
        <v>268</v>
      </c>
      <c r="C560" s="91">
        <f t="shared" ref="C560:H560" si="119">C513+C517</f>
        <v>17114</v>
      </c>
      <c r="D560" s="91">
        <f t="shared" si="119"/>
        <v>-119410</v>
      </c>
      <c r="E560" s="145">
        <f t="shared" si="119"/>
        <v>-44560</v>
      </c>
      <c r="F560" s="91">
        <f t="shared" si="119"/>
        <v>-353635</v>
      </c>
      <c r="G560" s="91">
        <f t="shared" si="119"/>
        <v>-460397.5</v>
      </c>
      <c r="H560" s="91">
        <f t="shared" si="119"/>
        <v>-557560</v>
      </c>
    </row>
    <row r="561" spans="1:8" x14ac:dyDescent="0.25">
      <c r="E561" s="125"/>
      <c r="F561" s="126"/>
      <c r="G561" s="126"/>
      <c r="H561" s="131"/>
    </row>
    <row r="562" spans="1:8" x14ac:dyDescent="0.25">
      <c r="E562" s="125"/>
      <c r="F562" s="126"/>
      <c r="G562" s="126"/>
      <c r="H562" s="131"/>
    </row>
    <row r="563" spans="1:8" ht="42" customHeight="1" x14ac:dyDescent="0.25">
      <c r="A563" s="92"/>
      <c r="B563" s="92" t="s">
        <v>269</v>
      </c>
      <c r="C563" s="93" t="s">
        <v>278</v>
      </c>
      <c r="D563" s="93" t="s">
        <v>279</v>
      </c>
      <c r="E563" s="93" t="s">
        <v>39</v>
      </c>
      <c r="F563" s="93" t="s">
        <v>40</v>
      </c>
      <c r="G563" s="94" t="s">
        <v>41</v>
      </c>
      <c r="H563" s="169" t="s">
        <v>329</v>
      </c>
    </row>
    <row r="564" spans="1:8" x14ac:dyDescent="0.25">
      <c r="A564" s="5"/>
      <c r="B564" s="5" t="s">
        <v>231</v>
      </c>
      <c r="C564" s="95">
        <f t="shared" ref="C564:D564" si="120">SUM(C565:C566)</f>
        <v>-84304</v>
      </c>
      <c r="D564" s="95">
        <f t="shared" si="120"/>
        <v>126274</v>
      </c>
      <c r="E564" s="143">
        <f>SUM(E565:E566)</f>
        <v>-73216</v>
      </c>
      <c r="F564" s="95">
        <f t="shared" ref="F564:H564" si="121">SUM(F565:F566)</f>
        <v>339896</v>
      </c>
      <c r="G564" s="95">
        <f t="shared" si="121"/>
        <v>604915</v>
      </c>
      <c r="H564" s="95">
        <f t="shared" si="121"/>
        <v>604915</v>
      </c>
    </row>
    <row r="565" spans="1:8" x14ac:dyDescent="0.25">
      <c r="A565" s="96">
        <v>2585</v>
      </c>
      <c r="B565" s="96" t="s">
        <v>270</v>
      </c>
      <c r="C565" s="118">
        <v>0</v>
      </c>
      <c r="D565" s="118">
        <v>186000</v>
      </c>
      <c r="E565" s="146">
        <v>0</v>
      </c>
      <c r="F565" s="97">
        <v>433250</v>
      </c>
      <c r="G565" s="97">
        <f>'[1]Haljala eelarve'!L390+[1]FINANTSEERINGUD!E3</f>
        <v>850000</v>
      </c>
      <c r="H565" s="97">
        <v>850000</v>
      </c>
    </row>
    <row r="566" spans="1:8" x14ac:dyDescent="0.25">
      <c r="A566" s="98" t="s">
        <v>271</v>
      </c>
      <c r="B566" s="96" t="s">
        <v>272</v>
      </c>
      <c r="C566" s="118">
        <v>-84304</v>
      </c>
      <c r="D566" s="118">
        <v>-59726</v>
      </c>
      <c r="E566" s="146">
        <v>-73216</v>
      </c>
      <c r="F566" s="97">
        <v>-93354</v>
      </c>
      <c r="G566" s="97">
        <f>'[1]Haljala eelarve'!L391+[1]FINANTSEERINGUD!E4</f>
        <v>-245085</v>
      </c>
      <c r="H566" s="97">
        <v>-245085</v>
      </c>
    </row>
    <row r="567" spans="1:8" x14ac:dyDescent="0.25">
      <c r="A567" s="99"/>
      <c r="B567" s="99"/>
      <c r="C567" s="105"/>
      <c r="D567" s="105"/>
      <c r="E567" s="105"/>
      <c r="F567" s="100"/>
      <c r="G567" s="100"/>
      <c r="H567" s="131"/>
    </row>
    <row r="568" spans="1:8" x14ac:dyDescent="0.25">
      <c r="A568" s="99"/>
      <c r="B568" s="99"/>
      <c r="C568" s="105"/>
      <c r="D568" s="105"/>
      <c r="E568" s="105"/>
      <c r="F568" s="100"/>
      <c r="G568" s="100"/>
      <c r="H568" s="131"/>
    </row>
    <row r="569" spans="1:8" x14ac:dyDescent="0.25">
      <c r="A569" s="79"/>
      <c r="B569" s="79" t="s">
        <v>273</v>
      </c>
      <c r="C569" s="26">
        <f t="shared" ref="C569:F569" si="122">C560+C564</f>
        <v>-67190</v>
      </c>
      <c r="D569" s="26">
        <f t="shared" si="122"/>
        <v>6864</v>
      </c>
      <c r="E569" s="139">
        <f t="shared" si="122"/>
        <v>-117776</v>
      </c>
      <c r="F569" s="26">
        <f t="shared" si="122"/>
        <v>-13739</v>
      </c>
      <c r="G569" s="26">
        <f>G560+G564</f>
        <v>144517.5</v>
      </c>
      <c r="H569" s="26">
        <f>H560+H564</f>
        <v>47355</v>
      </c>
    </row>
    <row r="570" spans="1:8" x14ac:dyDescent="0.25">
      <c r="A570" s="79"/>
      <c r="B570" s="79" t="s">
        <v>274</v>
      </c>
      <c r="C570" s="86">
        <v>377921</v>
      </c>
      <c r="D570" s="86">
        <v>14426</v>
      </c>
      <c r="E570" s="139">
        <v>310731</v>
      </c>
      <c r="F570" s="26">
        <v>21299</v>
      </c>
      <c r="G570" s="26">
        <f>E571+F571</f>
        <v>200515</v>
      </c>
      <c r="H570" s="26">
        <v>200515</v>
      </c>
    </row>
    <row r="571" spans="1:8" x14ac:dyDescent="0.25">
      <c r="A571" s="119"/>
      <c r="B571" s="120" t="s">
        <v>275</v>
      </c>
      <c r="C571" s="121">
        <f t="shared" ref="C571:H571" si="123">C569+C570</f>
        <v>310731</v>
      </c>
      <c r="D571" s="121">
        <f t="shared" si="123"/>
        <v>21290</v>
      </c>
      <c r="E571" s="121">
        <f t="shared" si="123"/>
        <v>192955</v>
      </c>
      <c r="F571" s="121">
        <f t="shared" si="123"/>
        <v>7560</v>
      </c>
      <c r="G571" s="121">
        <f t="shared" si="123"/>
        <v>345032.5</v>
      </c>
      <c r="H571" s="121">
        <f t="shared" si="123"/>
        <v>247870</v>
      </c>
    </row>
    <row r="572" spans="1:8" x14ac:dyDescent="0.25">
      <c r="E572" s="125"/>
      <c r="H572" s="131"/>
    </row>
    <row r="573" spans="1:8" x14ac:dyDescent="0.25">
      <c r="E573" s="125"/>
      <c r="H573" s="131"/>
    </row>
    <row r="574" spans="1:8" x14ac:dyDescent="0.25">
      <c r="E574" s="125"/>
      <c r="H574" s="131"/>
    </row>
    <row r="575" spans="1:8" x14ac:dyDescent="0.25">
      <c r="E575" s="125"/>
      <c r="H575" s="131"/>
    </row>
    <row r="576" spans="1:8" x14ac:dyDescent="0.25">
      <c r="E576" s="125"/>
      <c r="H576" s="131"/>
    </row>
    <row r="577" spans="5:8" x14ac:dyDescent="0.25">
      <c r="E577" s="125"/>
      <c r="H577" s="131"/>
    </row>
    <row r="578" spans="5:8" x14ac:dyDescent="0.25">
      <c r="E578" s="125"/>
      <c r="H578" s="131"/>
    </row>
    <row r="579" spans="5:8" x14ac:dyDescent="0.25">
      <c r="E579" s="125"/>
      <c r="H579" s="131"/>
    </row>
    <row r="580" spans="5:8" x14ac:dyDescent="0.25">
      <c r="E580" s="125"/>
      <c r="H580" s="131"/>
    </row>
    <row r="581" spans="5:8" x14ac:dyDescent="0.25">
      <c r="E581" s="125"/>
      <c r="H581" s="131"/>
    </row>
    <row r="582" spans="5:8" x14ac:dyDescent="0.25">
      <c r="E582" s="125"/>
      <c r="H582" s="131"/>
    </row>
    <row r="583" spans="5:8" x14ac:dyDescent="0.25">
      <c r="E583" s="125"/>
      <c r="H583" s="131"/>
    </row>
    <row r="584" spans="5:8" x14ac:dyDescent="0.25">
      <c r="E584" s="125"/>
      <c r="H584" s="131"/>
    </row>
    <row r="585" spans="5:8" x14ac:dyDescent="0.25">
      <c r="E585" s="125"/>
      <c r="H585" s="131"/>
    </row>
    <row r="586" spans="5:8" x14ac:dyDescent="0.25">
      <c r="E586" s="125"/>
      <c r="H586" s="131"/>
    </row>
    <row r="587" spans="5:8" x14ac:dyDescent="0.25">
      <c r="E587" s="125"/>
      <c r="H587" s="131"/>
    </row>
    <row r="588" spans="5:8" x14ac:dyDescent="0.25">
      <c r="E588" s="125"/>
      <c r="H588" s="131"/>
    </row>
    <row r="589" spans="5:8" x14ac:dyDescent="0.25">
      <c r="E589" s="125"/>
      <c r="H589" s="131"/>
    </row>
    <row r="590" spans="5:8" x14ac:dyDescent="0.25">
      <c r="E590" s="125"/>
      <c r="H590" s="131"/>
    </row>
    <row r="591" spans="5:8" x14ac:dyDescent="0.25">
      <c r="E591" s="125"/>
      <c r="H591" s="131"/>
    </row>
    <row r="592" spans="5:8" x14ac:dyDescent="0.25">
      <c r="E592" s="125"/>
      <c r="H592" s="131"/>
    </row>
    <row r="593" spans="5:8" x14ac:dyDescent="0.25">
      <c r="E593" s="125"/>
      <c r="H593" s="131"/>
    </row>
    <row r="594" spans="5:8" x14ac:dyDescent="0.25">
      <c r="E594" s="125"/>
      <c r="H594" s="131"/>
    </row>
    <row r="595" spans="5:8" x14ac:dyDescent="0.25">
      <c r="E595" s="125"/>
      <c r="H595" s="131"/>
    </row>
    <row r="596" spans="5:8" x14ac:dyDescent="0.25">
      <c r="E596" s="125"/>
      <c r="H596" s="131"/>
    </row>
    <row r="597" spans="5:8" x14ac:dyDescent="0.25">
      <c r="E597" s="125"/>
      <c r="H597" s="131"/>
    </row>
    <row r="598" spans="5:8" x14ac:dyDescent="0.25">
      <c r="E598" s="125"/>
      <c r="H598" s="131"/>
    </row>
    <row r="599" spans="5:8" x14ac:dyDescent="0.25">
      <c r="E599" s="125"/>
    </row>
    <row r="600" spans="5:8" x14ac:dyDescent="0.25">
      <c r="E600" s="125"/>
    </row>
    <row r="601" spans="5:8" x14ac:dyDescent="0.25">
      <c r="E601" s="125"/>
    </row>
    <row r="602" spans="5:8" x14ac:dyDescent="0.25">
      <c r="E602" s="125"/>
    </row>
    <row r="603" spans="5:8" x14ac:dyDescent="0.25">
      <c r="E603" s="125"/>
    </row>
    <row r="604" spans="5:8" x14ac:dyDescent="0.25">
      <c r="E604" s="125"/>
    </row>
    <row r="605" spans="5:8" x14ac:dyDescent="0.25">
      <c r="E605" s="125"/>
    </row>
    <row r="606" spans="5:8" x14ac:dyDescent="0.25">
      <c r="E606" s="125"/>
    </row>
    <row r="607" spans="5:8" x14ac:dyDescent="0.25">
      <c r="E607" s="125"/>
    </row>
    <row r="608" spans="5:8" x14ac:dyDescent="0.25">
      <c r="E608" s="125"/>
    </row>
    <row r="609" spans="5:5" x14ac:dyDescent="0.25">
      <c r="E609" s="125"/>
    </row>
    <row r="610" spans="5:5" x14ac:dyDescent="0.25">
      <c r="E610" s="125"/>
    </row>
    <row r="611" spans="5:5" x14ac:dyDescent="0.25">
      <c r="E611" s="125"/>
    </row>
    <row r="612" spans="5:5" x14ac:dyDescent="0.25">
      <c r="E612" s="125"/>
    </row>
    <row r="613" spans="5:5" x14ac:dyDescent="0.25">
      <c r="E613" s="125"/>
    </row>
    <row r="614" spans="5:5" x14ac:dyDescent="0.25">
      <c r="E614" s="125"/>
    </row>
    <row r="615" spans="5:5" x14ac:dyDescent="0.25">
      <c r="E615" s="125"/>
    </row>
    <row r="616" spans="5:5" x14ac:dyDescent="0.25">
      <c r="E616" s="125"/>
    </row>
    <row r="617" spans="5:5" x14ac:dyDescent="0.25">
      <c r="E617" s="125"/>
    </row>
    <row r="618" spans="5:5" x14ac:dyDescent="0.25">
      <c r="E618" s="125"/>
    </row>
    <row r="619" spans="5:5" x14ac:dyDescent="0.25">
      <c r="E619" s="125"/>
    </row>
    <row r="620" spans="5:5" x14ac:dyDescent="0.25">
      <c r="E620" s="125"/>
    </row>
    <row r="621" spans="5:5" x14ac:dyDescent="0.25">
      <c r="E621" s="125"/>
    </row>
    <row r="622" spans="5:5" x14ac:dyDescent="0.25">
      <c r="E622" s="125"/>
    </row>
    <row r="623" spans="5:5" x14ac:dyDescent="0.25">
      <c r="E623" s="125"/>
    </row>
    <row r="624" spans="5:5" x14ac:dyDescent="0.25">
      <c r="E624" s="125"/>
    </row>
    <row r="625" spans="5:5" x14ac:dyDescent="0.25">
      <c r="E625" s="125"/>
    </row>
    <row r="626" spans="5:5" x14ac:dyDescent="0.25">
      <c r="E626" s="125"/>
    </row>
    <row r="627" spans="5:5" x14ac:dyDescent="0.25">
      <c r="E627" s="125"/>
    </row>
    <row r="628" spans="5:5" x14ac:dyDescent="0.25">
      <c r="E628" s="125"/>
    </row>
    <row r="629" spans="5:5" x14ac:dyDescent="0.25">
      <c r="E629" s="125"/>
    </row>
    <row r="630" spans="5:5" x14ac:dyDescent="0.25">
      <c r="E630" s="125"/>
    </row>
    <row r="631" spans="5:5" x14ac:dyDescent="0.25">
      <c r="E631" s="125"/>
    </row>
    <row r="632" spans="5:5" x14ac:dyDescent="0.25">
      <c r="E632" s="125"/>
    </row>
    <row r="633" spans="5:5" x14ac:dyDescent="0.25">
      <c r="E633" s="125"/>
    </row>
    <row r="634" spans="5:5" x14ac:dyDescent="0.25">
      <c r="E634" s="125"/>
    </row>
    <row r="635" spans="5:5" x14ac:dyDescent="0.25">
      <c r="E635" s="125"/>
    </row>
    <row r="636" spans="5:5" x14ac:dyDescent="0.25">
      <c r="E636" s="125"/>
    </row>
    <row r="637" spans="5:5" x14ac:dyDescent="0.25">
      <c r="E637" s="125"/>
    </row>
    <row r="638" spans="5:5" x14ac:dyDescent="0.25">
      <c r="E638" s="125"/>
    </row>
    <row r="639" spans="5:5" x14ac:dyDescent="0.25">
      <c r="E639" s="125"/>
    </row>
    <row r="640" spans="5:5" x14ac:dyDescent="0.25">
      <c r="E640" s="125"/>
    </row>
    <row r="641" spans="5:5" x14ac:dyDescent="0.25">
      <c r="E641" s="125"/>
    </row>
    <row r="642" spans="5:5" x14ac:dyDescent="0.25">
      <c r="E642" s="125"/>
    </row>
    <row r="643" spans="5:5" x14ac:dyDescent="0.25">
      <c r="E643" s="125"/>
    </row>
    <row r="644" spans="5:5" x14ac:dyDescent="0.25">
      <c r="E644" s="125"/>
    </row>
    <row r="645" spans="5:5" x14ac:dyDescent="0.25">
      <c r="E645" s="125"/>
    </row>
    <row r="646" spans="5:5" x14ac:dyDescent="0.25">
      <c r="E646" s="125"/>
    </row>
    <row r="647" spans="5:5" x14ac:dyDescent="0.25">
      <c r="E647" s="125"/>
    </row>
    <row r="648" spans="5:5" x14ac:dyDescent="0.25">
      <c r="E648" s="125"/>
    </row>
    <row r="649" spans="5:5" x14ac:dyDescent="0.25">
      <c r="E649" s="125"/>
    </row>
    <row r="650" spans="5:5" x14ac:dyDescent="0.25">
      <c r="E650" s="125"/>
    </row>
    <row r="651" spans="5:5" x14ac:dyDescent="0.25">
      <c r="E651" s="125"/>
    </row>
    <row r="652" spans="5:5" x14ac:dyDescent="0.25">
      <c r="E652" s="125"/>
    </row>
    <row r="653" spans="5:5" x14ac:dyDescent="0.25">
      <c r="E653" s="125"/>
    </row>
    <row r="654" spans="5:5" x14ac:dyDescent="0.25">
      <c r="E654" s="125"/>
    </row>
    <row r="655" spans="5:5" x14ac:dyDescent="0.25">
      <c r="E655" s="125"/>
    </row>
    <row r="656" spans="5:5" x14ac:dyDescent="0.25">
      <c r="E656" s="125"/>
    </row>
    <row r="657" spans="5:5" x14ac:dyDescent="0.25">
      <c r="E657" s="125"/>
    </row>
    <row r="658" spans="5:5" x14ac:dyDescent="0.25">
      <c r="E658" s="125"/>
    </row>
    <row r="659" spans="5:5" x14ac:dyDescent="0.25">
      <c r="E659" s="125"/>
    </row>
    <row r="660" spans="5:5" x14ac:dyDescent="0.25">
      <c r="E660" s="125"/>
    </row>
    <row r="661" spans="5:5" x14ac:dyDescent="0.25">
      <c r="E661" s="125"/>
    </row>
    <row r="662" spans="5:5" x14ac:dyDescent="0.25">
      <c r="E662" s="125"/>
    </row>
    <row r="663" spans="5:5" x14ac:dyDescent="0.25">
      <c r="E663" s="125"/>
    </row>
    <row r="664" spans="5:5" x14ac:dyDescent="0.25">
      <c r="E664" s="125"/>
    </row>
    <row r="665" spans="5:5" x14ac:dyDescent="0.25">
      <c r="E665" s="125"/>
    </row>
    <row r="666" spans="5:5" x14ac:dyDescent="0.25">
      <c r="E666" s="125"/>
    </row>
    <row r="667" spans="5:5" x14ac:dyDescent="0.25">
      <c r="E667" s="125"/>
    </row>
    <row r="668" spans="5:5" x14ac:dyDescent="0.25">
      <c r="E668" s="125"/>
    </row>
    <row r="669" spans="5:5" x14ac:dyDescent="0.25">
      <c r="E669" s="125"/>
    </row>
    <row r="670" spans="5:5" x14ac:dyDescent="0.25">
      <c r="E670" s="125"/>
    </row>
    <row r="671" spans="5:5" x14ac:dyDescent="0.25">
      <c r="E671" s="125"/>
    </row>
    <row r="672" spans="5:5" x14ac:dyDescent="0.25">
      <c r="E672" s="125"/>
    </row>
    <row r="673" spans="5:5" x14ac:dyDescent="0.25">
      <c r="E673" s="125"/>
    </row>
    <row r="674" spans="5:5" x14ac:dyDescent="0.25">
      <c r="E674" s="125"/>
    </row>
    <row r="675" spans="5:5" x14ac:dyDescent="0.25">
      <c r="E675" s="125"/>
    </row>
    <row r="676" spans="5:5" x14ac:dyDescent="0.25">
      <c r="E676" s="125"/>
    </row>
    <row r="677" spans="5:5" x14ac:dyDescent="0.25">
      <c r="E677" s="125"/>
    </row>
    <row r="678" spans="5:5" x14ac:dyDescent="0.25">
      <c r="E678" s="125"/>
    </row>
    <row r="679" spans="5:5" x14ac:dyDescent="0.25">
      <c r="E679" s="125"/>
    </row>
    <row r="680" spans="5:5" x14ac:dyDescent="0.25">
      <c r="E680" s="125"/>
    </row>
    <row r="681" spans="5:5" x14ac:dyDescent="0.25">
      <c r="E681" s="125"/>
    </row>
    <row r="682" spans="5:5" x14ac:dyDescent="0.25">
      <c r="E682" s="125"/>
    </row>
    <row r="683" spans="5:5" x14ac:dyDescent="0.25">
      <c r="E683" s="125"/>
    </row>
    <row r="684" spans="5:5" x14ac:dyDescent="0.25">
      <c r="E684" s="125"/>
    </row>
    <row r="685" spans="5:5" x14ac:dyDescent="0.25">
      <c r="E685" s="125"/>
    </row>
    <row r="686" spans="5:5" x14ac:dyDescent="0.25">
      <c r="E686" s="125"/>
    </row>
    <row r="687" spans="5:5" x14ac:dyDescent="0.25">
      <c r="E687" s="125"/>
    </row>
    <row r="688" spans="5:5" x14ac:dyDescent="0.25">
      <c r="E688" s="125"/>
    </row>
    <row r="689" spans="5:5" x14ac:dyDescent="0.25">
      <c r="E689" s="125"/>
    </row>
    <row r="690" spans="5:5" x14ac:dyDescent="0.25">
      <c r="E690" s="125"/>
    </row>
    <row r="691" spans="5:5" x14ac:dyDescent="0.25">
      <c r="E691" s="125"/>
    </row>
    <row r="692" spans="5:5" x14ac:dyDescent="0.25">
      <c r="E692" s="125"/>
    </row>
    <row r="693" spans="5:5" x14ac:dyDescent="0.25">
      <c r="E693" s="125"/>
    </row>
    <row r="694" spans="5:5" x14ac:dyDescent="0.25">
      <c r="E694" s="125"/>
    </row>
    <row r="695" spans="5:5" x14ac:dyDescent="0.25">
      <c r="E695" s="125"/>
    </row>
    <row r="696" spans="5:5" x14ac:dyDescent="0.25">
      <c r="E696" s="125"/>
    </row>
    <row r="697" spans="5:5" x14ac:dyDescent="0.25">
      <c r="E697" s="125"/>
    </row>
    <row r="698" spans="5:5" x14ac:dyDescent="0.25">
      <c r="E698" s="125"/>
    </row>
    <row r="699" spans="5:5" x14ac:dyDescent="0.25">
      <c r="E699" s="125"/>
    </row>
    <row r="700" spans="5:5" x14ac:dyDescent="0.25">
      <c r="E700" s="125"/>
    </row>
    <row r="701" spans="5:5" x14ac:dyDescent="0.25">
      <c r="E701" s="125"/>
    </row>
    <row r="702" spans="5:5" x14ac:dyDescent="0.25">
      <c r="E702" s="125"/>
    </row>
    <row r="703" spans="5:5" x14ac:dyDescent="0.25">
      <c r="E703" s="125"/>
    </row>
    <row r="704" spans="5:5" x14ac:dyDescent="0.25">
      <c r="E704" s="125"/>
    </row>
    <row r="705" spans="5:5" x14ac:dyDescent="0.25">
      <c r="E705" s="125"/>
    </row>
    <row r="706" spans="5:5" x14ac:dyDescent="0.25">
      <c r="E706" s="125"/>
    </row>
    <row r="707" spans="5:5" x14ac:dyDescent="0.25">
      <c r="E707" s="125"/>
    </row>
    <row r="708" spans="5:5" x14ac:dyDescent="0.25">
      <c r="E708" s="125"/>
    </row>
    <row r="709" spans="5:5" x14ac:dyDescent="0.25">
      <c r="E709" s="125"/>
    </row>
    <row r="710" spans="5:5" x14ac:dyDescent="0.25">
      <c r="E710" s="125"/>
    </row>
    <row r="711" spans="5:5" x14ac:dyDescent="0.25">
      <c r="E711" s="125"/>
    </row>
    <row r="712" spans="5:5" x14ac:dyDescent="0.25">
      <c r="E712" s="125"/>
    </row>
    <row r="713" spans="5:5" x14ac:dyDescent="0.25">
      <c r="E713" s="125"/>
    </row>
    <row r="714" spans="5:5" x14ac:dyDescent="0.25">
      <c r="E714" s="125"/>
    </row>
    <row r="715" spans="5:5" x14ac:dyDescent="0.25">
      <c r="E715" s="125"/>
    </row>
    <row r="716" spans="5:5" x14ac:dyDescent="0.25">
      <c r="E716" s="125"/>
    </row>
    <row r="717" spans="5:5" x14ac:dyDescent="0.25">
      <c r="E717" s="125"/>
    </row>
    <row r="718" spans="5:5" x14ac:dyDescent="0.25">
      <c r="E718" s="125"/>
    </row>
    <row r="719" spans="5:5" x14ac:dyDescent="0.25">
      <c r="E719" s="125"/>
    </row>
    <row r="720" spans="5:5" x14ac:dyDescent="0.25">
      <c r="E720" s="125"/>
    </row>
    <row r="721" spans="5:5" x14ac:dyDescent="0.25">
      <c r="E721" s="125"/>
    </row>
    <row r="722" spans="5:5" x14ac:dyDescent="0.25">
      <c r="E722" s="125"/>
    </row>
    <row r="723" spans="5:5" x14ac:dyDescent="0.25">
      <c r="E723" s="125"/>
    </row>
    <row r="724" spans="5:5" x14ac:dyDescent="0.25">
      <c r="E724" s="125"/>
    </row>
    <row r="725" spans="5:5" x14ac:dyDescent="0.25">
      <c r="E725" s="125"/>
    </row>
    <row r="726" spans="5:5" x14ac:dyDescent="0.25">
      <c r="E726" s="125"/>
    </row>
    <row r="727" spans="5:5" x14ac:dyDescent="0.25">
      <c r="E727" s="125"/>
    </row>
    <row r="728" spans="5:5" x14ac:dyDescent="0.25">
      <c r="E728" s="125"/>
    </row>
    <row r="729" spans="5:5" x14ac:dyDescent="0.25">
      <c r="E729" s="125"/>
    </row>
    <row r="730" spans="5:5" x14ac:dyDescent="0.25">
      <c r="E730" s="125"/>
    </row>
    <row r="731" spans="5:5" x14ac:dyDescent="0.25">
      <c r="E731" s="125"/>
    </row>
    <row r="732" spans="5:5" x14ac:dyDescent="0.25">
      <c r="E732" s="125"/>
    </row>
    <row r="733" spans="5:5" x14ac:dyDescent="0.25">
      <c r="E733" s="125"/>
    </row>
    <row r="734" spans="5:5" x14ac:dyDescent="0.25">
      <c r="E734" s="125"/>
    </row>
    <row r="735" spans="5:5" x14ac:dyDescent="0.25">
      <c r="E735" s="125"/>
    </row>
    <row r="736" spans="5:5" x14ac:dyDescent="0.25">
      <c r="E736" s="125"/>
    </row>
    <row r="737" spans="5:5" x14ac:dyDescent="0.25">
      <c r="E737" s="125"/>
    </row>
    <row r="738" spans="5:5" x14ac:dyDescent="0.25">
      <c r="E738" s="125"/>
    </row>
    <row r="739" spans="5:5" x14ac:dyDescent="0.25">
      <c r="E739" s="125"/>
    </row>
    <row r="740" spans="5:5" x14ac:dyDescent="0.25">
      <c r="E740" s="125"/>
    </row>
    <row r="741" spans="5:5" x14ac:dyDescent="0.25">
      <c r="E741" s="125"/>
    </row>
    <row r="742" spans="5:5" x14ac:dyDescent="0.25">
      <c r="E742" s="125"/>
    </row>
    <row r="743" spans="5:5" x14ac:dyDescent="0.25">
      <c r="E743" s="125"/>
    </row>
    <row r="744" spans="5:5" x14ac:dyDescent="0.25">
      <c r="E744" s="125"/>
    </row>
    <row r="745" spans="5:5" x14ac:dyDescent="0.25">
      <c r="E745" s="125"/>
    </row>
    <row r="746" spans="5:5" x14ac:dyDescent="0.25">
      <c r="E746" s="125"/>
    </row>
    <row r="747" spans="5:5" x14ac:dyDescent="0.25">
      <c r="E747" s="125"/>
    </row>
    <row r="748" spans="5:5" x14ac:dyDescent="0.25">
      <c r="E748" s="125"/>
    </row>
    <row r="749" spans="5:5" x14ac:dyDescent="0.25">
      <c r="E749" s="125"/>
    </row>
    <row r="750" spans="5:5" x14ac:dyDescent="0.25">
      <c r="E750" s="125"/>
    </row>
    <row r="751" spans="5:5" x14ac:dyDescent="0.25">
      <c r="E751" s="125"/>
    </row>
    <row r="752" spans="5:5" x14ac:dyDescent="0.25">
      <c r="E752" s="125"/>
    </row>
    <row r="753" spans="5:5" x14ac:dyDescent="0.25">
      <c r="E753" s="125"/>
    </row>
    <row r="754" spans="5:5" x14ac:dyDescent="0.25">
      <c r="E754" s="125"/>
    </row>
    <row r="755" spans="5:5" x14ac:dyDescent="0.25">
      <c r="E755" s="125"/>
    </row>
    <row r="756" spans="5:5" x14ac:dyDescent="0.25">
      <c r="E756" s="125"/>
    </row>
    <row r="757" spans="5:5" x14ac:dyDescent="0.25">
      <c r="E757" s="125"/>
    </row>
    <row r="758" spans="5:5" x14ac:dyDescent="0.25">
      <c r="E758" s="125"/>
    </row>
    <row r="759" spans="5:5" x14ac:dyDescent="0.25">
      <c r="E759" s="125"/>
    </row>
    <row r="760" spans="5:5" x14ac:dyDescent="0.25">
      <c r="E760" s="125"/>
    </row>
    <row r="761" spans="5:5" x14ac:dyDescent="0.25">
      <c r="E761" s="125"/>
    </row>
    <row r="762" spans="5:5" x14ac:dyDescent="0.25">
      <c r="E762" s="125"/>
    </row>
    <row r="763" spans="5:5" x14ac:dyDescent="0.25">
      <c r="E763" s="125"/>
    </row>
    <row r="764" spans="5:5" x14ac:dyDescent="0.25">
      <c r="E764" s="125"/>
    </row>
    <row r="765" spans="5:5" x14ac:dyDescent="0.25">
      <c r="E765" s="125"/>
    </row>
    <row r="766" spans="5:5" x14ac:dyDescent="0.25">
      <c r="E766" s="125"/>
    </row>
    <row r="767" spans="5:5" x14ac:dyDescent="0.25">
      <c r="E767" s="125"/>
    </row>
    <row r="768" spans="5:5" x14ac:dyDescent="0.25">
      <c r="E768" s="125"/>
    </row>
    <row r="769" spans="5:5" x14ac:dyDescent="0.25">
      <c r="E769" s="125"/>
    </row>
    <row r="770" spans="5:5" x14ac:dyDescent="0.25">
      <c r="E770" s="125"/>
    </row>
    <row r="771" spans="5:5" x14ac:dyDescent="0.25">
      <c r="E771" s="125"/>
    </row>
    <row r="772" spans="5:5" x14ac:dyDescent="0.25">
      <c r="E772" s="125"/>
    </row>
    <row r="773" spans="5:5" x14ac:dyDescent="0.25">
      <c r="E773" s="125"/>
    </row>
    <row r="774" spans="5:5" x14ac:dyDescent="0.25">
      <c r="E774" s="125"/>
    </row>
    <row r="775" spans="5:5" x14ac:dyDescent="0.25">
      <c r="E775" s="125"/>
    </row>
    <row r="776" spans="5:5" x14ac:dyDescent="0.25">
      <c r="E776" s="125"/>
    </row>
    <row r="777" spans="5:5" x14ac:dyDescent="0.25">
      <c r="E777" s="125"/>
    </row>
    <row r="778" spans="5:5" x14ac:dyDescent="0.25">
      <c r="E778" s="125"/>
    </row>
    <row r="779" spans="5:5" x14ac:dyDescent="0.25">
      <c r="E779" s="125"/>
    </row>
    <row r="780" spans="5:5" x14ac:dyDescent="0.25">
      <c r="E780" s="125"/>
    </row>
    <row r="781" spans="5:5" x14ac:dyDescent="0.25">
      <c r="E781" s="125"/>
    </row>
    <row r="782" spans="5:5" x14ac:dyDescent="0.25">
      <c r="E782" s="125"/>
    </row>
    <row r="783" spans="5:5" x14ac:dyDescent="0.25">
      <c r="E783" s="125"/>
    </row>
    <row r="784" spans="5:5" x14ac:dyDescent="0.25">
      <c r="E784" s="125"/>
    </row>
    <row r="785" spans="5:5" x14ac:dyDescent="0.25">
      <c r="E785" s="125"/>
    </row>
    <row r="786" spans="5:5" x14ac:dyDescent="0.25">
      <c r="E786" s="125"/>
    </row>
    <row r="787" spans="5:5" x14ac:dyDescent="0.25">
      <c r="E787" s="125"/>
    </row>
    <row r="788" spans="5:5" x14ac:dyDescent="0.25">
      <c r="E788" s="125"/>
    </row>
    <row r="789" spans="5:5" x14ac:dyDescent="0.25">
      <c r="E789" s="125"/>
    </row>
    <row r="790" spans="5:5" x14ac:dyDescent="0.25">
      <c r="E790" s="125"/>
    </row>
    <row r="791" spans="5:5" x14ac:dyDescent="0.25">
      <c r="E791" s="125"/>
    </row>
    <row r="792" spans="5:5" x14ac:dyDescent="0.25">
      <c r="E792" s="125"/>
    </row>
    <row r="793" spans="5:5" x14ac:dyDescent="0.25">
      <c r="E793" s="125"/>
    </row>
    <row r="794" spans="5:5" x14ac:dyDescent="0.25">
      <c r="E794" s="125"/>
    </row>
    <row r="795" spans="5:5" x14ac:dyDescent="0.25">
      <c r="E795" s="125"/>
    </row>
    <row r="796" spans="5:5" x14ac:dyDescent="0.25">
      <c r="E796" s="125"/>
    </row>
    <row r="797" spans="5:5" x14ac:dyDescent="0.25">
      <c r="E797" s="125"/>
    </row>
    <row r="798" spans="5:5" x14ac:dyDescent="0.25">
      <c r="E798" s="125"/>
    </row>
    <row r="799" spans="5:5" x14ac:dyDescent="0.25">
      <c r="E799" s="125"/>
    </row>
    <row r="800" spans="5:5" x14ac:dyDescent="0.25">
      <c r="E800" s="125"/>
    </row>
    <row r="801" spans="5:5" x14ac:dyDescent="0.25">
      <c r="E801" s="125"/>
    </row>
    <row r="802" spans="5:5" x14ac:dyDescent="0.25">
      <c r="E802" s="125"/>
    </row>
    <row r="803" spans="5:5" x14ac:dyDescent="0.25">
      <c r="E803" s="125"/>
    </row>
    <row r="804" spans="5:5" x14ac:dyDescent="0.25">
      <c r="E804" s="125"/>
    </row>
    <row r="805" spans="5:5" x14ac:dyDescent="0.25">
      <c r="E805" s="125"/>
    </row>
    <row r="806" spans="5:5" x14ac:dyDescent="0.25">
      <c r="E806" s="125"/>
    </row>
    <row r="807" spans="5:5" x14ac:dyDescent="0.25">
      <c r="E807" s="125"/>
    </row>
    <row r="808" spans="5:5" x14ac:dyDescent="0.25">
      <c r="E808" s="125"/>
    </row>
    <row r="809" spans="5:5" x14ac:dyDescent="0.25">
      <c r="E809" s="125"/>
    </row>
    <row r="810" spans="5:5" x14ac:dyDescent="0.25">
      <c r="E810" s="125"/>
    </row>
    <row r="811" spans="5:5" x14ac:dyDescent="0.25">
      <c r="E811" s="125"/>
    </row>
    <row r="812" spans="5:5" x14ac:dyDescent="0.25">
      <c r="E812" s="125"/>
    </row>
    <row r="813" spans="5:5" x14ac:dyDescent="0.25">
      <c r="E813" s="125"/>
    </row>
    <row r="814" spans="5:5" x14ac:dyDescent="0.25">
      <c r="E814" s="125"/>
    </row>
    <row r="815" spans="5:5" x14ac:dyDescent="0.25">
      <c r="E815" s="125"/>
    </row>
    <row r="816" spans="5:5" x14ac:dyDescent="0.25">
      <c r="E816" s="125"/>
    </row>
    <row r="817" spans="5:5" x14ac:dyDescent="0.25">
      <c r="E817" s="125"/>
    </row>
    <row r="818" spans="5:5" x14ac:dyDescent="0.25">
      <c r="E818" s="125"/>
    </row>
    <row r="819" spans="5:5" x14ac:dyDescent="0.25">
      <c r="E819" s="125"/>
    </row>
    <row r="820" spans="5:5" x14ac:dyDescent="0.25">
      <c r="E820" s="125"/>
    </row>
    <row r="821" spans="5:5" x14ac:dyDescent="0.25">
      <c r="E821" s="125"/>
    </row>
    <row r="822" spans="5:5" x14ac:dyDescent="0.25">
      <c r="E822" s="125"/>
    </row>
    <row r="823" spans="5:5" x14ac:dyDescent="0.25">
      <c r="E823" s="125"/>
    </row>
    <row r="824" spans="5:5" x14ac:dyDescent="0.25">
      <c r="E824" s="125"/>
    </row>
    <row r="825" spans="5:5" x14ac:dyDescent="0.25">
      <c r="E825" s="125"/>
    </row>
    <row r="826" spans="5:5" x14ac:dyDescent="0.25">
      <c r="E826" s="125"/>
    </row>
    <row r="827" spans="5:5" x14ac:dyDescent="0.25">
      <c r="E827" s="125"/>
    </row>
    <row r="828" spans="5:5" x14ac:dyDescent="0.25">
      <c r="E828" s="125"/>
    </row>
    <row r="829" spans="5:5" x14ac:dyDescent="0.25">
      <c r="E829" s="125"/>
    </row>
    <row r="830" spans="5:5" x14ac:dyDescent="0.25">
      <c r="E830" s="125"/>
    </row>
    <row r="831" spans="5:5" x14ac:dyDescent="0.25">
      <c r="E831" s="125"/>
    </row>
    <row r="832" spans="5:5" x14ac:dyDescent="0.25">
      <c r="E832" s="125"/>
    </row>
    <row r="833" spans="5:5" x14ac:dyDescent="0.25">
      <c r="E833" s="125"/>
    </row>
    <row r="834" spans="5:5" x14ac:dyDescent="0.25">
      <c r="E834" s="125"/>
    </row>
    <row r="835" spans="5:5" x14ac:dyDescent="0.25">
      <c r="E835" s="125"/>
    </row>
    <row r="836" spans="5:5" x14ac:dyDescent="0.25">
      <c r="E836" s="125"/>
    </row>
    <row r="837" spans="5:5" x14ac:dyDescent="0.25">
      <c r="E837" s="125"/>
    </row>
    <row r="838" spans="5:5" x14ac:dyDescent="0.25">
      <c r="E838" s="125"/>
    </row>
    <row r="839" spans="5:5" x14ac:dyDescent="0.25">
      <c r="E839" s="125"/>
    </row>
    <row r="840" spans="5:5" x14ac:dyDescent="0.25">
      <c r="E840" s="125"/>
    </row>
    <row r="841" spans="5:5" x14ac:dyDescent="0.25">
      <c r="E841" s="125"/>
    </row>
    <row r="842" spans="5:5" x14ac:dyDescent="0.25">
      <c r="E842" s="125"/>
    </row>
    <row r="843" spans="5:5" x14ac:dyDescent="0.25">
      <c r="E843" s="125"/>
    </row>
    <row r="844" spans="5:5" x14ac:dyDescent="0.25">
      <c r="E844" s="125"/>
    </row>
    <row r="845" spans="5:5" x14ac:dyDescent="0.25">
      <c r="E845" s="125"/>
    </row>
    <row r="846" spans="5:5" x14ac:dyDescent="0.25">
      <c r="E846" s="125"/>
    </row>
    <row r="847" spans="5:5" x14ac:dyDescent="0.25">
      <c r="E847" s="125"/>
    </row>
    <row r="848" spans="5:5" x14ac:dyDescent="0.25">
      <c r="E848" s="125"/>
    </row>
    <row r="849" spans="5:5" x14ac:dyDescent="0.25">
      <c r="E849" s="125"/>
    </row>
    <row r="850" spans="5:5" x14ac:dyDescent="0.25">
      <c r="E850" s="125"/>
    </row>
    <row r="851" spans="5:5" x14ac:dyDescent="0.25">
      <c r="E851" s="125"/>
    </row>
    <row r="852" spans="5:5" x14ac:dyDescent="0.25">
      <c r="E852" s="125"/>
    </row>
    <row r="853" spans="5:5" x14ac:dyDescent="0.25">
      <c r="E853" s="125"/>
    </row>
    <row r="854" spans="5:5" x14ac:dyDescent="0.25">
      <c r="E854" s="125"/>
    </row>
    <row r="855" spans="5:5" x14ac:dyDescent="0.25">
      <c r="E855" s="125"/>
    </row>
    <row r="856" spans="5:5" x14ac:dyDescent="0.25">
      <c r="E856" s="125"/>
    </row>
    <row r="857" spans="5:5" x14ac:dyDescent="0.25">
      <c r="E857" s="125"/>
    </row>
    <row r="858" spans="5:5" x14ac:dyDescent="0.25">
      <c r="E858" s="125"/>
    </row>
    <row r="859" spans="5:5" x14ac:dyDescent="0.25">
      <c r="E859" s="125"/>
    </row>
    <row r="860" spans="5:5" x14ac:dyDescent="0.25">
      <c r="E860" s="125"/>
    </row>
    <row r="861" spans="5:5" x14ac:dyDescent="0.25">
      <c r="E861" s="125"/>
    </row>
    <row r="862" spans="5:5" x14ac:dyDescent="0.25">
      <c r="E862" s="125"/>
    </row>
    <row r="863" spans="5:5" x14ac:dyDescent="0.25">
      <c r="E863" s="125"/>
    </row>
    <row r="864" spans="5:5" x14ac:dyDescent="0.25">
      <c r="E864" s="125"/>
    </row>
    <row r="865" spans="5:5" x14ac:dyDescent="0.25">
      <c r="E865" s="125"/>
    </row>
    <row r="866" spans="5:5" x14ac:dyDescent="0.25">
      <c r="E866" s="125"/>
    </row>
    <row r="867" spans="5:5" x14ac:dyDescent="0.25">
      <c r="E867" s="125"/>
    </row>
    <row r="868" spans="5:5" x14ac:dyDescent="0.25">
      <c r="E868" s="125"/>
    </row>
    <row r="869" spans="5:5" x14ac:dyDescent="0.25">
      <c r="E869" s="125"/>
    </row>
    <row r="870" spans="5:5" x14ac:dyDescent="0.25">
      <c r="E870" s="125"/>
    </row>
    <row r="871" spans="5:5" x14ac:dyDescent="0.25">
      <c r="E871" s="125"/>
    </row>
    <row r="872" spans="5:5" x14ac:dyDescent="0.25">
      <c r="E872" s="125"/>
    </row>
    <row r="873" spans="5:5" x14ac:dyDescent="0.25">
      <c r="E873" s="125"/>
    </row>
    <row r="874" spans="5:5" x14ac:dyDescent="0.25">
      <c r="E874" s="125"/>
    </row>
    <row r="875" spans="5:5" x14ac:dyDescent="0.25">
      <c r="E875" s="125"/>
    </row>
    <row r="876" spans="5:5" x14ac:dyDescent="0.25">
      <c r="E876" s="125"/>
    </row>
    <row r="877" spans="5:5" x14ac:dyDescent="0.25">
      <c r="E877" s="125"/>
    </row>
    <row r="878" spans="5:5" x14ac:dyDescent="0.25">
      <c r="E878" s="125"/>
    </row>
    <row r="879" spans="5:5" x14ac:dyDescent="0.25">
      <c r="E879" s="125"/>
    </row>
    <row r="880" spans="5:5" x14ac:dyDescent="0.25">
      <c r="E880" s="125"/>
    </row>
    <row r="881" spans="5:5" x14ac:dyDescent="0.25">
      <c r="E881" s="125"/>
    </row>
    <row r="882" spans="5:5" x14ac:dyDescent="0.25">
      <c r="E882" s="125"/>
    </row>
    <row r="883" spans="5:5" x14ac:dyDescent="0.25">
      <c r="E883" s="125"/>
    </row>
    <row r="884" spans="5:5" x14ac:dyDescent="0.25">
      <c r="E884" s="125"/>
    </row>
    <row r="885" spans="5:5" x14ac:dyDescent="0.25">
      <c r="E885" s="125"/>
    </row>
    <row r="886" spans="5:5" x14ac:dyDescent="0.25">
      <c r="E886" s="125"/>
    </row>
    <row r="887" spans="5:5" x14ac:dyDescent="0.25">
      <c r="E887" s="125"/>
    </row>
    <row r="888" spans="5:5" x14ac:dyDescent="0.25">
      <c r="E888" s="125"/>
    </row>
    <row r="889" spans="5:5" x14ac:dyDescent="0.25">
      <c r="E889" s="125"/>
    </row>
    <row r="890" spans="5:5" x14ac:dyDescent="0.25">
      <c r="E890" s="125"/>
    </row>
    <row r="891" spans="5:5" x14ac:dyDescent="0.25">
      <c r="E891" s="125"/>
    </row>
    <row r="892" spans="5:5" x14ac:dyDescent="0.25">
      <c r="E892" s="125"/>
    </row>
    <row r="893" spans="5:5" x14ac:dyDescent="0.25">
      <c r="E893" s="125"/>
    </row>
    <row r="894" spans="5:5" x14ac:dyDescent="0.25">
      <c r="E894" s="125"/>
    </row>
    <row r="895" spans="5:5" x14ac:dyDescent="0.25">
      <c r="E895" s="125"/>
    </row>
    <row r="896" spans="5:5" x14ac:dyDescent="0.25">
      <c r="E896" s="125"/>
    </row>
    <row r="897" spans="5:5" x14ac:dyDescent="0.25">
      <c r="E897" s="125"/>
    </row>
    <row r="898" spans="5:5" x14ac:dyDescent="0.25">
      <c r="E898" s="125"/>
    </row>
    <row r="899" spans="5:5" x14ac:dyDescent="0.25">
      <c r="E899" s="125"/>
    </row>
    <row r="900" spans="5:5" x14ac:dyDescent="0.25">
      <c r="E900" s="125"/>
    </row>
    <row r="901" spans="5:5" x14ac:dyDescent="0.25">
      <c r="E901" s="125"/>
    </row>
    <row r="902" spans="5:5" x14ac:dyDescent="0.25">
      <c r="E902" s="125"/>
    </row>
    <row r="903" spans="5:5" x14ac:dyDescent="0.25">
      <c r="E903" s="125"/>
    </row>
    <row r="904" spans="5:5" x14ac:dyDescent="0.25">
      <c r="E904" s="125"/>
    </row>
    <row r="905" spans="5:5" x14ac:dyDescent="0.25">
      <c r="E905" s="125"/>
    </row>
    <row r="906" spans="5:5" x14ac:dyDescent="0.25">
      <c r="E906" s="125"/>
    </row>
    <row r="907" spans="5:5" x14ac:dyDescent="0.25">
      <c r="E907" s="125"/>
    </row>
    <row r="908" spans="5:5" x14ac:dyDescent="0.25">
      <c r="E908" s="125"/>
    </row>
    <row r="909" spans="5:5" x14ac:dyDescent="0.25">
      <c r="E909" s="125"/>
    </row>
    <row r="910" spans="5:5" x14ac:dyDescent="0.25">
      <c r="E910" s="125"/>
    </row>
    <row r="911" spans="5:5" x14ac:dyDescent="0.25">
      <c r="E911" s="125"/>
    </row>
    <row r="912" spans="5:5" x14ac:dyDescent="0.25">
      <c r="E912" s="125"/>
    </row>
    <row r="913" spans="5:5" x14ac:dyDescent="0.25">
      <c r="E913" s="125"/>
    </row>
    <row r="914" spans="5:5" x14ac:dyDescent="0.25">
      <c r="E914" s="125"/>
    </row>
    <row r="915" spans="5:5" x14ac:dyDescent="0.25">
      <c r="E915" s="125"/>
    </row>
    <row r="916" spans="5:5" x14ac:dyDescent="0.25">
      <c r="E916" s="125"/>
    </row>
    <row r="917" spans="5:5" x14ac:dyDescent="0.25">
      <c r="E917" s="125"/>
    </row>
    <row r="918" spans="5:5" x14ac:dyDescent="0.25">
      <c r="E918" s="125"/>
    </row>
    <row r="919" spans="5:5" x14ac:dyDescent="0.25">
      <c r="E919" s="125"/>
    </row>
    <row r="920" spans="5:5" x14ac:dyDescent="0.25">
      <c r="E920" s="125"/>
    </row>
    <row r="921" spans="5:5" x14ac:dyDescent="0.25">
      <c r="E921" s="125"/>
    </row>
    <row r="922" spans="5:5" x14ac:dyDescent="0.25">
      <c r="E922" s="125"/>
    </row>
    <row r="923" spans="5:5" x14ac:dyDescent="0.25">
      <c r="E923" s="125"/>
    </row>
    <row r="924" spans="5:5" x14ac:dyDescent="0.25">
      <c r="E924" s="125"/>
    </row>
    <row r="925" spans="5:5" x14ac:dyDescent="0.25">
      <c r="E925" s="125"/>
    </row>
    <row r="926" spans="5:5" x14ac:dyDescent="0.25">
      <c r="E926" s="125"/>
    </row>
    <row r="927" spans="5:5" x14ac:dyDescent="0.25">
      <c r="E927" s="125"/>
    </row>
    <row r="928" spans="5:5" x14ac:dyDescent="0.25">
      <c r="E928" s="125"/>
    </row>
    <row r="929" spans="5:5" x14ac:dyDescent="0.25">
      <c r="E929" s="125"/>
    </row>
    <row r="930" spans="5:5" x14ac:dyDescent="0.25">
      <c r="E930" s="125"/>
    </row>
    <row r="931" spans="5:5" x14ac:dyDescent="0.25">
      <c r="E931" s="125"/>
    </row>
    <row r="932" spans="5:5" x14ac:dyDescent="0.25">
      <c r="E932" s="125"/>
    </row>
    <row r="933" spans="5:5" x14ac:dyDescent="0.25">
      <c r="E933" s="125"/>
    </row>
    <row r="934" spans="5:5" x14ac:dyDescent="0.25">
      <c r="E934" s="125"/>
    </row>
    <row r="935" spans="5:5" x14ac:dyDescent="0.25">
      <c r="E935" s="125"/>
    </row>
    <row r="936" spans="5:5" x14ac:dyDescent="0.25">
      <c r="E936" s="125"/>
    </row>
    <row r="937" spans="5:5" x14ac:dyDescent="0.25">
      <c r="E937" s="125"/>
    </row>
    <row r="938" spans="5:5" x14ac:dyDescent="0.25">
      <c r="E938" s="125"/>
    </row>
    <row r="939" spans="5:5" x14ac:dyDescent="0.25">
      <c r="E939" s="125"/>
    </row>
    <row r="940" spans="5:5" x14ac:dyDescent="0.25">
      <c r="E940" s="125"/>
    </row>
    <row r="941" spans="5:5" x14ac:dyDescent="0.25">
      <c r="E941" s="125"/>
    </row>
    <row r="942" spans="5:5" x14ac:dyDescent="0.25">
      <c r="E942" s="125"/>
    </row>
    <row r="943" spans="5:5" x14ac:dyDescent="0.25">
      <c r="E943" s="125"/>
    </row>
    <row r="944" spans="5:5" x14ac:dyDescent="0.25">
      <c r="E944" s="125"/>
    </row>
    <row r="945" spans="5:5" x14ac:dyDescent="0.25">
      <c r="E945" s="125"/>
    </row>
    <row r="946" spans="5:5" x14ac:dyDescent="0.25">
      <c r="E946" s="125"/>
    </row>
    <row r="947" spans="5:5" x14ac:dyDescent="0.25">
      <c r="E947" s="125"/>
    </row>
    <row r="948" spans="5:5" x14ac:dyDescent="0.25">
      <c r="E948" s="125"/>
    </row>
    <row r="949" spans="5:5" x14ac:dyDescent="0.25">
      <c r="E949" s="125"/>
    </row>
    <row r="950" spans="5:5" x14ac:dyDescent="0.25">
      <c r="E950" s="125"/>
    </row>
    <row r="951" spans="5:5" x14ac:dyDescent="0.25">
      <c r="E951" s="125"/>
    </row>
    <row r="952" spans="5:5" x14ac:dyDescent="0.25">
      <c r="E952" s="125"/>
    </row>
    <row r="953" spans="5:5" x14ac:dyDescent="0.25">
      <c r="E953" s="125"/>
    </row>
    <row r="954" spans="5:5" x14ac:dyDescent="0.25">
      <c r="E954" s="125"/>
    </row>
    <row r="955" spans="5:5" x14ac:dyDescent="0.25">
      <c r="E955" s="125"/>
    </row>
    <row r="956" spans="5:5" x14ac:dyDescent="0.25">
      <c r="E956" s="125"/>
    </row>
    <row r="957" spans="5:5" x14ac:dyDescent="0.25">
      <c r="E957" s="125"/>
    </row>
    <row r="958" spans="5:5" x14ac:dyDescent="0.25">
      <c r="E958" s="125"/>
    </row>
    <row r="959" spans="5:5" x14ac:dyDescent="0.25">
      <c r="E959" s="125"/>
    </row>
    <row r="960" spans="5:5" x14ac:dyDescent="0.25">
      <c r="E960" s="125"/>
    </row>
    <row r="961" spans="5:5" x14ac:dyDescent="0.25">
      <c r="E961" s="125"/>
    </row>
    <row r="962" spans="5:5" x14ac:dyDescent="0.25">
      <c r="E962" s="125"/>
    </row>
    <row r="963" spans="5:5" x14ac:dyDescent="0.25">
      <c r="E963" s="125"/>
    </row>
    <row r="964" spans="5:5" x14ac:dyDescent="0.25">
      <c r="E964" s="125"/>
    </row>
    <row r="965" spans="5:5" x14ac:dyDescent="0.25">
      <c r="E965" s="125"/>
    </row>
    <row r="966" spans="5:5" x14ac:dyDescent="0.25">
      <c r="E966" s="125"/>
    </row>
    <row r="967" spans="5:5" x14ac:dyDescent="0.25">
      <c r="E967" s="125"/>
    </row>
    <row r="968" spans="5:5" x14ac:dyDescent="0.25">
      <c r="E968" s="125"/>
    </row>
    <row r="969" spans="5:5" x14ac:dyDescent="0.25">
      <c r="E969" s="125"/>
    </row>
    <row r="970" spans="5:5" x14ac:dyDescent="0.25">
      <c r="E970" s="125"/>
    </row>
    <row r="971" spans="5:5" x14ac:dyDescent="0.25">
      <c r="E971" s="125"/>
    </row>
    <row r="972" spans="5:5" x14ac:dyDescent="0.25">
      <c r="E972" s="125"/>
    </row>
    <row r="973" spans="5:5" x14ac:dyDescent="0.25">
      <c r="E973" s="125"/>
    </row>
    <row r="974" spans="5:5" x14ac:dyDescent="0.25">
      <c r="E974" s="125"/>
    </row>
    <row r="975" spans="5:5" x14ac:dyDescent="0.25">
      <c r="E975" s="125"/>
    </row>
    <row r="976" spans="5:5" x14ac:dyDescent="0.25">
      <c r="E976" s="125"/>
    </row>
    <row r="977" spans="5:5" x14ac:dyDescent="0.25">
      <c r="E977" s="125"/>
    </row>
    <row r="978" spans="5:5" x14ac:dyDescent="0.25">
      <c r="E978" s="125"/>
    </row>
    <row r="979" spans="5:5" x14ac:dyDescent="0.25">
      <c r="E979" s="125"/>
    </row>
    <row r="980" spans="5:5" x14ac:dyDescent="0.25">
      <c r="E980" s="125"/>
    </row>
    <row r="981" spans="5:5" x14ac:dyDescent="0.25">
      <c r="E981" s="125"/>
    </row>
    <row r="982" spans="5:5" x14ac:dyDescent="0.25">
      <c r="E982" s="125"/>
    </row>
    <row r="983" spans="5:5" x14ac:dyDescent="0.25">
      <c r="E983" s="125"/>
    </row>
    <row r="984" spans="5:5" x14ac:dyDescent="0.25">
      <c r="E984" s="125"/>
    </row>
    <row r="985" spans="5:5" x14ac:dyDescent="0.25">
      <c r="E985" s="125"/>
    </row>
    <row r="986" spans="5:5" x14ac:dyDescent="0.25">
      <c r="E986" s="125"/>
    </row>
    <row r="987" spans="5:5" x14ac:dyDescent="0.25">
      <c r="E987" s="125"/>
    </row>
    <row r="988" spans="5:5" x14ac:dyDescent="0.25">
      <c r="E988" s="125"/>
    </row>
    <row r="989" spans="5:5" x14ac:dyDescent="0.25">
      <c r="E989" s="125"/>
    </row>
    <row r="990" spans="5:5" x14ac:dyDescent="0.25">
      <c r="E990" s="125"/>
    </row>
    <row r="991" spans="5:5" x14ac:dyDescent="0.25">
      <c r="E991" s="125"/>
    </row>
    <row r="992" spans="5:5" x14ac:dyDescent="0.25">
      <c r="E992" s="125"/>
    </row>
    <row r="993" spans="5:5" x14ac:dyDescent="0.25">
      <c r="E993" s="125"/>
    </row>
    <row r="994" spans="5:5" x14ac:dyDescent="0.25">
      <c r="E994" s="125"/>
    </row>
    <row r="995" spans="5:5" x14ac:dyDescent="0.25">
      <c r="E995" s="125"/>
    </row>
    <row r="996" spans="5:5" x14ac:dyDescent="0.25">
      <c r="E996" s="125"/>
    </row>
    <row r="997" spans="5:5" x14ac:dyDescent="0.25">
      <c r="E997" s="125"/>
    </row>
    <row r="998" spans="5:5" x14ac:dyDescent="0.25">
      <c r="E998" s="125"/>
    </row>
    <row r="999" spans="5:5" x14ac:dyDescent="0.25">
      <c r="E999" s="125"/>
    </row>
    <row r="1000" spans="5:5" x14ac:dyDescent="0.25">
      <c r="E1000" s="125"/>
    </row>
    <row r="1001" spans="5:5" x14ac:dyDescent="0.25">
      <c r="E1001" s="125"/>
    </row>
    <row r="1002" spans="5:5" x14ac:dyDescent="0.25">
      <c r="E1002" s="125"/>
    </row>
    <row r="1003" spans="5:5" x14ac:dyDescent="0.25">
      <c r="E1003" s="125"/>
    </row>
    <row r="1004" spans="5:5" x14ac:dyDescent="0.25">
      <c r="E1004" s="125"/>
    </row>
    <row r="1005" spans="5:5" x14ac:dyDescent="0.25">
      <c r="E1005" s="125"/>
    </row>
    <row r="1006" spans="5:5" x14ac:dyDescent="0.25">
      <c r="E1006" s="125"/>
    </row>
    <row r="1007" spans="5:5" x14ac:dyDescent="0.25">
      <c r="E1007" s="125"/>
    </row>
    <row r="1008" spans="5:5" x14ac:dyDescent="0.25">
      <c r="E1008" s="125"/>
    </row>
    <row r="1009" spans="5:5" x14ac:dyDescent="0.25">
      <c r="E1009" s="125"/>
    </row>
    <row r="1010" spans="5:5" x14ac:dyDescent="0.25">
      <c r="E1010" s="125"/>
    </row>
    <row r="1011" spans="5:5" x14ac:dyDescent="0.25">
      <c r="E1011" s="125"/>
    </row>
    <row r="1012" spans="5:5" x14ac:dyDescent="0.25">
      <c r="E1012" s="125"/>
    </row>
    <row r="1013" spans="5:5" x14ac:dyDescent="0.25">
      <c r="E1013" s="125"/>
    </row>
    <row r="1014" spans="5:5" x14ac:dyDescent="0.25">
      <c r="E1014" s="125"/>
    </row>
    <row r="1015" spans="5:5" x14ac:dyDescent="0.25">
      <c r="E1015" s="125"/>
    </row>
    <row r="1016" spans="5:5" x14ac:dyDescent="0.25">
      <c r="E1016" s="125"/>
    </row>
    <row r="1017" spans="5:5" x14ac:dyDescent="0.25">
      <c r="E1017" s="125"/>
    </row>
    <row r="1018" spans="5:5" x14ac:dyDescent="0.25">
      <c r="E1018" s="125"/>
    </row>
    <row r="1019" spans="5:5" x14ac:dyDescent="0.25">
      <c r="E1019" s="125"/>
    </row>
    <row r="1020" spans="5:5" x14ac:dyDescent="0.25">
      <c r="E1020" s="125"/>
    </row>
    <row r="1021" spans="5:5" x14ac:dyDescent="0.25">
      <c r="E1021" s="125"/>
    </row>
    <row r="1022" spans="5:5" x14ac:dyDescent="0.25">
      <c r="E1022" s="125"/>
    </row>
    <row r="1023" spans="5:5" x14ac:dyDescent="0.25">
      <c r="E1023" s="125"/>
    </row>
    <row r="1024" spans="5:5" x14ac:dyDescent="0.25">
      <c r="E1024" s="125"/>
    </row>
    <row r="1025" spans="5:5" x14ac:dyDescent="0.25">
      <c r="E1025" s="125"/>
    </row>
    <row r="1026" spans="5:5" x14ac:dyDescent="0.25">
      <c r="E1026" s="125"/>
    </row>
    <row r="1027" spans="5:5" x14ac:dyDescent="0.25">
      <c r="E1027" s="125"/>
    </row>
    <row r="1028" spans="5:5" x14ac:dyDescent="0.25">
      <c r="E1028" s="125"/>
    </row>
    <row r="1029" spans="5:5" x14ac:dyDescent="0.25">
      <c r="E1029" s="125"/>
    </row>
    <row r="1030" spans="5:5" x14ac:dyDescent="0.25">
      <c r="E1030" s="125"/>
    </row>
    <row r="1031" spans="5:5" x14ac:dyDescent="0.25">
      <c r="E1031" s="125"/>
    </row>
    <row r="1032" spans="5:5" x14ac:dyDescent="0.25">
      <c r="E1032" s="125"/>
    </row>
    <row r="1033" spans="5:5" x14ac:dyDescent="0.25">
      <c r="E1033" s="125"/>
    </row>
    <row r="1034" spans="5:5" x14ac:dyDescent="0.25">
      <c r="E1034" s="125"/>
    </row>
    <row r="1035" spans="5:5" x14ac:dyDescent="0.25">
      <c r="E1035" s="125"/>
    </row>
    <row r="1036" spans="5:5" x14ac:dyDescent="0.25">
      <c r="E1036" s="125"/>
    </row>
    <row r="1037" spans="5:5" x14ac:dyDescent="0.25">
      <c r="E1037" s="125"/>
    </row>
    <row r="1038" spans="5:5" x14ac:dyDescent="0.25">
      <c r="E1038" s="125"/>
    </row>
    <row r="1039" spans="5:5" x14ac:dyDescent="0.25">
      <c r="E1039" s="125"/>
    </row>
    <row r="1040" spans="5:5" x14ac:dyDescent="0.25">
      <c r="E1040" s="125"/>
    </row>
    <row r="1041" spans="5:5" x14ac:dyDescent="0.25">
      <c r="E1041" s="125"/>
    </row>
  </sheetData>
  <pageMargins left="0.70866141732283472" right="0.70866141732283472" top="0.74803149606299213" bottom="0.74803149606299213" header="0.31496062992125984" footer="0.31496062992125984"/>
  <pageSetup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EELARVE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Kuuskla</dc:creator>
  <cp:lastModifiedBy>Maarja Kuuskla</cp:lastModifiedBy>
  <cp:lastPrinted>2017-12-28T14:28:09Z</cp:lastPrinted>
  <dcterms:created xsi:type="dcterms:W3CDTF">2017-12-22T08:46:41Z</dcterms:created>
  <dcterms:modified xsi:type="dcterms:W3CDTF">2018-01-12T07:55:03Z</dcterms:modified>
</cp:coreProperties>
</file>